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OneDrive - CARNet\OBRASCI I IZVJEŠTAJI\OBRASCI I IZVJEŠTAJI 2019\PLAN 2019\FINANCIJSKI PLAN 2019\2. REBALANS FIN. PLANA\"/>
    </mc:Choice>
  </mc:AlternateContent>
  <bookViews>
    <workbookView xWindow="0" yWindow="0" windowWidth="28800" windowHeight="12330"/>
  </bookViews>
  <sheets>
    <sheet name="2. rebalans plana nabave" sheetId="3" r:id="rId1"/>
  </sheets>
  <definedNames>
    <definedName name="_xlnm.Print_Area" localSheetId="0">'2. rebalans plana nabave'!$A$1:$R$261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6" i="3" l="1"/>
  <c r="F255" i="3"/>
  <c r="F254" i="3"/>
  <c r="F253" i="3"/>
  <c r="F252" i="3"/>
  <c r="F251" i="3"/>
  <c r="F250" i="3"/>
  <c r="F249" i="3"/>
  <c r="F248" i="3"/>
  <c r="F247" i="3"/>
  <c r="F256" i="3" s="1"/>
  <c r="F227" i="3"/>
  <c r="E226" i="3"/>
  <c r="F226" i="3" s="1"/>
  <c r="F225" i="3"/>
  <c r="F224" i="3"/>
  <c r="F223" i="3"/>
  <c r="F222" i="3"/>
  <c r="F221" i="3"/>
  <c r="F220" i="3"/>
  <c r="E199" i="3"/>
  <c r="F198" i="3"/>
  <c r="F197" i="3"/>
  <c r="F196" i="3"/>
  <c r="F195" i="3"/>
  <c r="F194" i="3"/>
  <c r="F193" i="3"/>
  <c r="F192" i="3"/>
  <c r="F191" i="3"/>
  <c r="E172" i="3"/>
  <c r="F171" i="3"/>
  <c r="F170" i="3"/>
  <c r="F169" i="3"/>
  <c r="F168" i="3"/>
  <c r="F167" i="3"/>
  <c r="F166" i="3"/>
  <c r="F165" i="3"/>
  <c r="F164" i="3"/>
  <c r="F163" i="3"/>
  <c r="F162" i="3"/>
  <c r="F161" i="3"/>
  <c r="E143" i="3"/>
  <c r="E145" i="3" s="1"/>
  <c r="E146" i="3" s="1"/>
  <c r="U138" i="3"/>
  <c r="U139" i="3" s="1"/>
  <c r="C136" i="3"/>
  <c r="C135" i="3"/>
  <c r="E128" i="3"/>
  <c r="F127" i="3"/>
  <c r="F126" i="3"/>
  <c r="F125" i="3"/>
  <c r="F124" i="3"/>
  <c r="F123" i="3"/>
  <c r="F122" i="3"/>
  <c r="F121" i="3"/>
  <c r="F120" i="3"/>
  <c r="F119" i="3"/>
  <c r="F118" i="3"/>
  <c r="F117" i="3"/>
  <c r="F96" i="3"/>
  <c r="F95" i="3"/>
  <c r="F94" i="3"/>
  <c r="E94" i="3"/>
  <c r="F93" i="3"/>
  <c r="F92" i="3"/>
  <c r="F91" i="3"/>
  <c r="E91" i="3"/>
  <c r="F90" i="3"/>
  <c r="F89" i="3"/>
  <c r="F88" i="3"/>
  <c r="E87" i="3"/>
  <c r="F87" i="3" s="1"/>
  <c r="F86" i="3"/>
  <c r="F85" i="3"/>
  <c r="F84" i="3"/>
  <c r="F83" i="3"/>
  <c r="F82" i="3"/>
  <c r="F81" i="3"/>
  <c r="F80" i="3"/>
  <c r="F79" i="3"/>
  <c r="E78" i="3"/>
  <c r="E97" i="3" s="1"/>
  <c r="S72" i="3"/>
  <c r="T72" i="3" s="1"/>
  <c r="P72" i="3"/>
  <c r="M72" i="3"/>
  <c r="P71" i="3"/>
  <c r="M71" i="3"/>
  <c r="F71" i="3"/>
  <c r="G71" i="3" s="1"/>
  <c r="P70" i="3"/>
  <c r="M70" i="3"/>
  <c r="F70" i="3"/>
  <c r="P68" i="3"/>
  <c r="M68" i="3"/>
  <c r="F68" i="3"/>
  <c r="P67" i="3"/>
  <c r="M67" i="3"/>
  <c r="F67" i="3"/>
  <c r="P66" i="3"/>
  <c r="M66" i="3"/>
  <c r="F66" i="3"/>
  <c r="P65" i="3"/>
  <c r="M65" i="3"/>
  <c r="F65" i="3"/>
  <c r="P64" i="3"/>
  <c r="M64" i="3"/>
  <c r="F64" i="3"/>
  <c r="O62" i="3"/>
  <c r="P62" i="3" s="1"/>
  <c r="M62" i="3"/>
  <c r="F62" i="3"/>
  <c r="G62" i="3" s="1"/>
  <c r="P61" i="3"/>
  <c r="M61" i="3"/>
  <c r="F61" i="3"/>
  <c r="G61" i="3" s="1"/>
  <c r="P60" i="3"/>
  <c r="M60" i="3"/>
  <c r="F60" i="3"/>
  <c r="G60" i="3" s="1"/>
  <c r="P59" i="3"/>
  <c r="M59" i="3"/>
  <c r="F59" i="3"/>
  <c r="G59" i="3" s="1"/>
  <c r="P58" i="3"/>
  <c r="M58" i="3"/>
  <c r="F58" i="3"/>
  <c r="G58" i="3" s="1"/>
  <c r="P57" i="3"/>
  <c r="M57" i="3"/>
  <c r="F57" i="3"/>
  <c r="G57" i="3" s="1"/>
  <c r="P56" i="3"/>
  <c r="M56" i="3"/>
  <c r="F56" i="3"/>
  <c r="G56" i="3" s="1"/>
  <c r="P55" i="3"/>
  <c r="M55" i="3"/>
  <c r="F55" i="3"/>
  <c r="G55" i="3" s="1"/>
  <c r="P54" i="3"/>
  <c r="M54" i="3"/>
  <c r="F54" i="3"/>
  <c r="G54" i="3" s="1"/>
  <c r="P53" i="3"/>
  <c r="M53" i="3"/>
  <c r="F53" i="3"/>
  <c r="G53" i="3" s="1"/>
  <c r="P52" i="3"/>
  <c r="M52" i="3"/>
  <c r="F52" i="3"/>
  <c r="G52" i="3" s="1"/>
  <c r="P51" i="3"/>
  <c r="M51" i="3"/>
  <c r="F51" i="3"/>
  <c r="G51" i="3" s="1"/>
  <c r="P50" i="3"/>
  <c r="M50" i="3"/>
  <c r="F50" i="3"/>
  <c r="G50" i="3" s="1"/>
  <c r="P49" i="3"/>
  <c r="M49" i="3"/>
  <c r="F49" i="3"/>
  <c r="G49" i="3" s="1"/>
  <c r="P48" i="3"/>
  <c r="M48" i="3"/>
  <c r="F48" i="3"/>
  <c r="G48" i="3" s="1"/>
  <c r="P47" i="3"/>
  <c r="M47" i="3"/>
  <c r="F47" i="3"/>
  <c r="G47" i="3" s="1"/>
  <c r="P46" i="3"/>
  <c r="M46" i="3"/>
  <c r="F46" i="3"/>
  <c r="G46" i="3" s="1"/>
  <c r="P45" i="3"/>
  <c r="M45" i="3"/>
  <c r="F45" i="3"/>
  <c r="G45" i="3" s="1"/>
  <c r="P44" i="3"/>
  <c r="M44" i="3"/>
  <c r="F44" i="3"/>
  <c r="G44" i="3" s="1"/>
  <c r="P43" i="3"/>
  <c r="M43" i="3"/>
  <c r="F43" i="3"/>
  <c r="G43" i="3" s="1"/>
  <c r="P42" i="3"/>
  <c r="M42" i="3"/>
  <c r="F42" i="3"/>
  <c r="G42" i="3" s="1"/>
  <c r="P41" i="3"/>
  <c r="M41" i="3"/>
  <c r="F41" i="3"/>
  <c r="G41" i="3" s="1"/>
  <c r="P40" i="3"/>
  <c r="M40" i="3"/>
  <c r="F40" i="3"/>
  <c r="G40" i="3" s="1"/>
  <c r="P39" i="3"/>
  <c r="M39" i="3"/>
  <c r="F39" i="3"/>
  <c r="G39" i="3" s="1"/>
  <c r="P38" i="3"/>
  <c r="M38" i="3"/>
  <c r="F38" i="3"/>
  <c r="G38" i="3" s="1"/>
  <c r="P37" i="3"/>
  <c r="M37" i="3"/>
  <c r="F37" i="3"/>
  <c r="G37" i="3" s="1"/>
  <c r="P36" i="3"/>
  <c r="M36" i="3"/>
  <c r="F36" i="3"/>
  <c r="G36" i="3" s="1"/>
  <c r="P35" i="3"/>
  <c r="M35" i="3"/>
  <c r="F35" i="3"/>
  <c r="G35" i="3" s="1"/>
  <c r="P34" i="3"/>
  <c r="M34" i="3"/>
  <c r="F34" i="3"/>
  <c r="G34" i="3" s="1"/>
  <c r="P33" i="3"/>
  <c r="M33" i="3"/>
  <c r="F33" i="3"/>
  <c r="G33" i="3" s="1"/>
  <c r="P32" i="3"/>
  <c r="M32" i="3"/>
  <c r="F32" i="3"/>
  <c r="G32" i="3" s="1"/>
  <c r="P31" i="3"/>
  <c r="M31" i="3"/>
  <c r="F31" i="3"/>
  <c r="G31" i="3" s="1"/>
  <c r="P30" i="3"/>
  <c r="M30" i="3"/>
  <c r="F30" i="3"/>
  <c r="G30" i="3" s="1"/>
  <c r="P29" i="3"/>
  <c r="M29" i="3"/>
  <c r="F29" i="3"/>
  <c r="G29" i="3" s="1"/>
  <c r="P28" i="3"/>
  <c r="M28" i="3"/>
  <c r="F28" i="3"/>
  <c r="G28" i="3" s="1"/>
  <c r="P27" i="3"/>
  <c r="M27" i="3"/>
  <c r="F27" i="3"/>
  <c r="G27" i="3" s="1"/>
  <c r="P26" i="3"/>
  <c r="M26" i="3"/>
  <c r="F26" i="3"/>
  <c r="G26" i="3" s="1"/>
  <c r="P25" i="3"/>
  <c r="M25" i="3"/>
  <c r="F25" i="3"/>
  <c r="P24" i="3"/>
  <c r="M24" i="3"/>
  <c r="F24" i="3"/>
  <c r="G24" i="3" s="1"/>
  <c r="P23" i="3"/>
  <c r="M23" i="3"/>
  <c r="F23" i="3"/>
  <c r="G23" i="3" s="1"/>
  <c r="P22" i="3"/>
  <c r="M22" i="3"/>
  <c r="F22" i="3"/>
  <c r="G22" i="3" s="1"/>
  <c r="P21" i="3"/>
  <c r="M21" i="3"/>
  <c r="F21" i="3"/>
  <c r="G21" i="3" s="1"/>
  <c r="P20" i="3"/>
  <c r="M20" i="3"/>
  <c r="F20" i="3"/>
  <c r="G20" i="3" s="1"/>
  <c r="P19" i="3"/>
  <c r="M19" i="3"/>
  <c r="F19" i="3"/>
  <c r="G19" i="3" s="1"/>
  <c r="P18" i="3"/>
  <c r="M18" i="3"/>
  <c r="F18" i="3"/>
  <c r="G18" i="3" s="1"/>
  <c r="P17" i="3"/>
  <c r="M17" i="3"/>
  <c r="F17" i="3"/>
  <c r="G17" i="3" s="1"/>
  <c r="P16" i="3"/>
  <c r="M16" i="3"/>
  <c r="M15" i="3" s="1"/>
  <c r="F16" i="3"/>
  <c r="G16" i="3" s="1"/>
  <c r="R15" i="3"/>
  <c r="Q15" i="3"/>
  <c r="N15" i="3"/>
  <c r="L15" i="3"/>
  <c r="K15" i="3"/>
  <c r="F15" i="3"/>
  <c r="P13" i="3"/>
  <c r="Q13" i="3" s="1"/>
  <c r="M13" i="3"/>
  <c r="P12" i="3"/>
  <c r="Q12" i="3" s="1"/>
  <c r="M12" i="3"/>
  <c r="P15" i="3" l="1"/>
  <c r="F128" i="3"/>
  <c r="F172" i="3"/>
  <c r="F199" i="3"/>
  <c r="G15" i="3"/>
  <c r="E228" i="3"/>
  <c r="F78" i="3"/>
  <c r="F97" i="3" s="1"/>
  <c r="O15" i="3"/>
  <c r="F228" i="3"/>
</calcChain>
</file>

<file path=xl/sharedStrings.xml><?xml version="1.0" encoding="utf-8"?>
<sst xmlns="http://schemas.openxmlformats.org/spreadsheetml/2006/main" count="603" uniqueCount="276">
  <si>
    <t>CENTAR ZA ODGOJ I OBRAZOVANJE KRAPINSKE TOPLICE</t>
  </si>
  <si>
    <t>LJUDEVITA GAJA 2</t>
  </si>
  <si>
    <t>Klasa: 602-02/18-01-09/72</t>
  </si>
  <si>
    <t>Urbroj: 2197/03-380-16-18-02</t>
  </si>
  <si>
    <t xml:space="preserve">Na temelju članka 28. stavka 1   Zakona o javnoj nabavi (Narodne novine br. 120/16) naručitelj donosi </t>
  </si>
  <si>
    <t>PLAN NABAVE ZA POSLOVNU GODINU 2019.</t>
  </si>
  <si>
    <t>za predmetne nabave čija je procijenjena vrijednost jednaka ili veća od 20.000 kuna</t>
  </si>
  <si>
    <t>Redni broj</t>
  </si>
  <si>
    <t>Brojčana oznaka predmeta nabave iz CPV-a</t>
  </si>
  <si>
    <t>Predmet nabave</t>
  </si>
  <si>
    <t>Osigurana sredstva za nabavu (s PDV-om)</t>
  </si>
  <si>
    <t>Procijenjena vrijednost nabave bez PDV-a</t>
  </si>
  <si>
    <t xml:space="preserve">Vrsta postupka </t>
  </si>
  <si>
    <t>Sklapa li se ugovor ili okvirni sporazum</t>
  </si>
  <si>
    <t>Planirani početak postupka</t>
  </si>
  <si>
    <t>Planirano trajanje ug. ili okv. sporazuma</t>
  </si>
  <si>
    <t>1.</t>
  </si>
  <si>
    <t>09310000-5</t>
  </si>
  <si>
    <t xml:space="preserve">Električna energija                                                                                 </t>
  </si>
  <si>
    <t>Jednostavna nabava</t>
  </si>
  <si>
    <t>2.</t>
  </si>
  <si>
    <t>09122200-2</t>
  </si>
  <si>
    <t xml:space="preserve">Plin                                                                                                </t>
  </si>
  <si>
    <t>3.</t>
  </si>
  <si>
    <t>09132300-6</t>
  </si>
  <si>
    <t xml:space="preserve">Motorni benzin </t>
  </si>
  <si>
    <t>4.</t>
  </si>
  <si>
    <t>60140000-1</t>
  </si>
  <si>
    <t xml:space="preserve">Ostale usluge za komunikaciju i prijevoz - prijevoz učenika                                                           </t>
  </si>
  <si>
    <t>Otvoreni postupak</t>
  </si>
  <si>
    <t>ugovor</t>
  </si>
  <si>
    <t>III. Kvartal</t>
  </si>
  <si>
    <t>tijekom 2018. i 2019.</t>
  </si>
  <si>
    <t>5.</t>
  </si>
  <si>
    <t>98390000-3</t>
  </si>
  <si>
    <t>Najam kombi vozila</t>
  </si>
  <si>
    <t>6.</t>
  </si>
  <si>
    <t>55524000-9</t>
  </si>
  <si>
    <t>Usluga dostavljanja pripremljene hrane u školu</t>
  </si>
  <si>
    <t>7.</t>
  </si>
  <si>
    <t>39160000-1</t>
  </si>
  <si>
    <t>Školski namještaj</t>
  </si>
  <si>
    <t>8.</t>
  </si>
  <si>
    <t>45262700-8</t>
  </si>
  <si>
    <t>Adaptacija zgrade</t>
  </si>
  <si>
    <t>UKUPNO</t>
  </si>
  <si>
    <t>Krapinske Toplice, 19.11.2018</t>
  </si>
  <si>
    <t>RAVNATELJ:</t>
  </si>
  <si>
    <t>Antun Zupanc, prof. defektolog</t>
  </si>
  <si>
    <t>Klasa: 602-02/19-01-09/29</t>
  </si>
  <si>
    <t>Urbroj: 2197/03-380-16-19-01</t>
  </si>
  <si>
    <t>1. REBALANS PLANA NABAVE ZA POSLOVNU GODINU 2019.</t>
  </si>
  <si>
    <t>Objedinjena nabava</t>
  </si>
  <si>
    <t>tijekom 2019. i 2020.</t>
  </si>
  <si>
    <t>Krapinske Toplice, 15.03.2019</t>
  </si>
  <si>
    <t>PREDSJEDNICA ŠO:</t>
  </si>
  <si>
    <t>KLASA: 602-02/17-01-12/45</t>
  </si>
  <si>
    <t>URBROJ: 2197-03-380-16-17-01</t>
  </si>
  <si>
    <t>PLAN NABAVE ZA POSLOVNU GODINU 2018.</t>
  </si>
  <si>
    <t>42411</t>
  </si>
  <si>
    <t>R2603</t>
  </si>
  <si>
    <t xml:space="preserve">Knjige                                                                                              </t>
  </si>
  <si>
    <t>42621</t>
  </si>
  <si>
    <t>R2604</t>
  </si>
  <si>
    <t xml:space="preserve">Ulaganja u računalne programe                                                                       </t>
  </si>
  <si>
    <t xml:space="preserve"> I Z V O R  </t>
  </si>
  <si>
    <t>DRŽAVNI PRORAČUN, ŽUPANIJA-DECENTRALIZIRANA SREDSTVA, OSTALI IZVORI</t>
  </si>
  <si>
    <t xml:space="preserve">Rebalans 2. financijskog plana 2017. </t>
  </si>
  <si>
    <t>Procijenjena vrijednost nabave</t>
  </si>
  <si>
    <t>Postupak - predmet nabave</t>
  </si>
  <si>
    <t>DECENTRALIZACIJA</t>
  </si>
  <si>
    <t>OSTALI IZVORI</t>
  </si>
  <si>
    <t>Financijski plan 2017</t>
  </si>
  <si>
    <t xml:space="preserve">Rebalans 1. financijskog plana 2017. </t>
  </si>
  <si>
    <t>Plaće (bruto)</t>
  </si>
  <si>
    <t>ne mora biti sastavni dio plana</t>
  </si>
  <si>
    <t>Ostali rashodi za zaposlene</t>
  </si>
  <si>
    <t>Dopr.zadravstveni na plaću</t>
  </si>
  <si>
    <t>Dop.za zapošljav.na plaću</t>
  </si>
  <si>
    <t>32119</t>
  </si>
  <si>
    <t>R1745</t>
  </si>
  <si>
    <t xml:space="preserve">Ostali rashodi za službena putovanja                                                                </t>
  </si>
  <si>
    <t>32121</t>
  </si>
  <si>
    <t>R1746</t>
  </si>
  <si>
    <t xml:space="preserve">Naknade za prijevoz na posao i s posla                                                              </t>
  </si>
  <si>
    <t>R1747</t>
  </si>
  <si>
    <t>32131</t>
  </si>
  <si>
    <t>R1748</t>
  </si>
  <si>
    <t xml:space="preserve">Seminari, savjetovanja i simpoziji                                                                  </t>
  </si>
  <si>
    <t>Bagatelna nabava</t>
  </si>
  <si>
    <t>32149</t>
  </si>
  <si>
    <t>R1749</t>
  </si>
  <si>
    <t xml:space="preserve">Ostale naknade troškova zaposlenima                                                                 </t>
  </si>
  <si>
    <t>R1750</t>
  </si>
  <si>
    <t>32211</t>
  </si>
  <si>
    <t>R1751</t>
  </si>
  <si>
    <t xml:space="preserve">Uredski materijal                                                                                   </t>
  </si>
  <si>
    <t>32219</t>
  </si>
  <si>
    <t>R1752</t>
  </si>
  <si>
    <t xml:space="preserve">Ostali materijal za potrebe redovnog poslovanja ( sred. za čišćenje, sred. za higijenu, didaktika)                                                  </t>
  </si>
  <si>
    <t>32229</t>
  </si>
  <si>
    <t>R1753</t>
  </si>
  <si>
    <t xml:space="preserve">Ostali materijal i sirovine                                                                         </t>
  </si>
  <si>
    <t>32231</t>
  </si>
  <si>
    <t>R1754</t>
  </si>
  <si>
    <t>32233</t>
  </si>
  <si>
    <t>R1755</t>
  </si>
  <si>
    <t>32234</t>
  </si>
  <si>
    <t>R1756</t>
  </si>
  <si>
    <t xml:space="preserve">Motorni benzin i dizel gorivo                                                                       </t>
  </si>
  <si>
    <t>32239</t>
  </si>
  <si>
    <t>R1757</t>
  </si>
  <si>
    <t xml:space="preserve">Ostali materijali za proizvodnju energije (ugljen, drva, teško ulje)                                </t>
  </si>
  <si>
    <t>32244</t>
  </si>
  <si>
    <t>R1758</t>
  </si>
  <si>
    <t xml:space="preserve">Ostali materijal i dijelovi za tekuće i investicijsko održavanje                                    </t>
  </si>
  <si>
    <t>32251</t>
  </si>
  <si>
    <t>R1759</t>
  </si>
  <si>
    <t xml:space="preserve">Sitni inventar                                                                                      </t>
  </si>
  <si>
    <t>32252</t>
  </si>
  <si>
    <t>R1760</t>
  </si>
  <si>
    <t xml:space="preserve">Auto gume                                                                                           </t>
  </si>
  <si>
    <t>32271</t>
  </si>
  <si>
    <t>R1761</t>
  </si>
  <si>
    <t xml:space="preserve">Službena, radna i zaštitna odjeća i obuća                                                           </t>
  </si>
  <si>
    <t>32311</t>
  </si>
  <si>
    <t>R1762</t>
  </si>
  <si>
    <t xml:space="preserve">Usluge telefona, telefaksa                                                                          </t>
  </si>
  <si>
    <t>32313</t>
  </si>
  <si>
    <t>R1763</t>
  </si>
  <si>
    <t xml:space="preserve">Poštarina (pisma, tiskanice i sl.)                                                                  </t>
  </si>
  <si>
    <t>32319</t>
  </si>
  <si>
    <t>R1764</t>
  </si>
  <si>
    <t xml:space="preserve">Ostale usluge za komunikaciju i prijevoz                                                            </t>
  </si>
  <si>
    <t>32329</t>
  </si>
  <si>
    <t>R1765</t>
  </si>
  <si>
    <t xml:space="preserve">Ostale usluge tekućeg i investicijskog održavanja                                                   </t>
  </si>
  <si>
    <t>32339</t>
  </si>
  <si>
    <t>R1766</t>
  </si>
  <si>
    <t xml:space="preserve">Ostale usluge promidžbe i informiranja                                                              </t>
  </si>
  <si>
    <t>32349</t>
  </si>
  <si>
    <t>R1767</t>
  </si>
  <si>
    <t xml:space="preserve">Ostale komunalne usluge                                                                             </t>
  </si>
  <si>
    <t>32359</t>
  </si>
  <si>
    <t>R1768</t>
  </si>
  <si>
    <t xml:space="preserve">Ostale  zakupnine i najamnine                                                                       </t>
  </si>
  <si>
    <t>32361</t>
  </si>
  <si>
    <t>R1769</t>
  </si>
  <si>
    <t xml:space="preserve">Obvezni i preventivni zdravstveni pregledi zaposlenika                                              </t>
  </si>
  <si>
    <t>32369</t>
  </si>
  <si>
    <t>R1770</t>
  </si>
  <si>
    <t xml:space="preserve">Ostale zdravstvene i veterinarske usluge                                                            </t>
  </si>
  <si>
    <t>32371</t>
  </si>
  <si>
    <t>R1771</t>
  </si>
  <si>
    <t xml:space="preserve">Autorski honorari                                                                                   </t>
  </si>
  <si>
    <t>32372</t>
  </si>
  <si>
    <t>R1772</t>
  </si>
  <si>
    <t xml:space="preserve">Ugovori o djelu                                                                                     </t>
  </si>
  <si>
    <t>32379</t>
  </si>
  <si>
    <t>R1773</t>
  </si>
  <si>
    <t xml:space="preserve">Ostale intelektualne usluge                                                                         </t>
  </si>
  <si>
    <t>32389</t>
  </si>
  <si>
    <t>R1774</t>
  </si>
  <si>
    <t xml:space="preserve">Ostale računalne usluge                                                                             </t>
  </si>
  <si>
    <t>32391</t>
  </si>
  <si>
    <t>R1775</t>
  </si>
  <si>
    <t xml:space="preserve">Grafičke i tiskarske usluge, usluge kopiranja i uvezivanja i slično                                 </t>
  </si>
  <si>
    <t>32399</t>
  </si>
  <si>
    <t>R1776</t>
  </si>
  <si>
    <t xml:space="preserve">Ostale nespomenute usluge                                                                           </t>
  </si>
  <si>
    <t>32412</t>
  </si>
  <si>
    <t>R1777</t>
  </si>
  <si>
    <t xml:space="preserve">Naknade ostalih troškova                                                                            </t>
  </si>
  <si>
    <t>32922</t>
  </si>
  <si>
    <t>R1778</t>
  </si>
  <si>
    <t xml:space="preserve">Premije osiguranja ostale imovine                                                                   </t>
  </si>
  <si>
    <t>32923</t>
  </si>
  <si>
    <t>R1779</t>
  </si>
  <si>
    <t xml:space="preserve">Premije osiguranja zaposlenih                                                                       </t>
  </si>
  <si>
    <t>32931</t>
  </si>
  <si>
    <t>R1780</t>
  </si>
  <si>
    <t xml:space="preserve">Reprezentacija                                                                                      </t>
  </si>
  <si>
    <t>32941</t>
  </si>
  <si>
    <t>R1781</t>
  </si>
  <si>
    <t xml:space="preserve">Tuzemne članarine                                                                                   </t>
  </si>
  <si>
    <t>32952</t>
  </si>
  <si>
    <t>R1782</t>
  </si>
  <si>
    <t xml:space="preserve">Sudske pristojbe                                                                                    </t>
  </si>
  <si>
    <t>32999</t>
  </si>
  <si>
    <t>R1783</t>
  </si>
  <si>
    <t xml:space="preserve">Ostali nespomenuti rashodi poslovanja                                                               </t>
  </si>
  <si>
    <t>34311</t>
  </si>
  <si>
    <t>R1784</t>
  </si>
  <si>
    <t xml:space="preserve">Usluge banaka                                                                                       </t>
  </si>
  <si>
    <t>34339</t>
  </si>
  <si>
    <t>R1785</t>
  </si>
  <si>
    <t xml:space="preserve">Ostale zatezne kamate                                                                               </t>
  </si>
  <si>
    <t>34349</t>
  </si>
  <si>
    <t>R1786</t>
  </si>
  <si>
    <t xml:space="preserve">Ostali nespomenuti financijski rashodi                                                              </t>
  </si>
  <si>
    <t>Naknade građanima i kućanstvima - prijevoz i prehrana učenika</t>
  </si>
  <si>
    <t>Kapitalni projekt K104000 Izgradnja,dogradnja i adaptacija - OŠ</t>
  </si>
  <si>
    <t>R2470</t>
  </si>
  <si>
    <t>R2471</t>
  </si>
  <si>
    <t>42149</t>
  </si>
  <si>
    <t>R2472</t>
  </si>
  <si>
    <t xml:space="preserve">Ostali nespomenuti građevinski objekti                                                              </t>
  </si>
  <si>
    <t>45111</t>
  </si>
  <si>
    <t>R2473</t>
  </si>
  <si>
    <t xml:space="preserve">Dodatna ulaganja na građevinskim objektima                                                          </t>
  </si>
  <si>
    <t>45411</t>
  </si>
  <si>
    <t>R2474</t>
  </si>
  <si>
    <t xml:space="preserve">Dodatna ulaganja za ostalu nefinancijsku imovinu                                                    </t>
  </si>
  <si>
    <t>Tekući projekt T103000 Oprema,informat.,nabava pomagala - OŠ</t>
  </si>
  <si>
    <t>42122</t>
  </si>
  <si>
    <t>R2601</t>
  </si>
  <si>
    <t>Bolnice, ostali zdravstveni objekti, laboratoriji, umirovljenički domovi i centri za socijalnu skrb</t>
  </si>
  <si>
    <t>42273</t>
  </si>
  <si>
    <t>R2602</t>
  </si>
  <si>
    <t xml:space="preserve">Oprema                                                                                              </t>
  </si>
  <si>
    <t>za predmetne nabave čija je procijenjena vrijednost jednaka ili veća od 20.000 kuna, a manja od iznosa iz članka 12. stavka 1. ZJN-a</t>
  </si>
  <si>
    <t xml:space="preserve">Ostali materijal za potrebe redovnog poslovanja                                        </t>
  </si>
  <si>
    <t>Literatura</t>
  </si>
  <si>
    <t>1.1</t>
  </si>
  <si>
    <t>Sredstva za čišćenje</t>
  </si>
  <si>
    <t>1.2</t>
  </si>
  <si>
    <t>Sredstva za higijenu</t>
  </si>
  <si>
    <t>1.3</t>
  </si>
  <si>
    <t xml:space="preserve">Ostali materijal za potrebe redovnog poslovanja                                             </t>
  </si>
  <si>
    <t>6.1.</t>
  </si>
  <si>
    <t>Tekuće održavanje zgrade</t>
  </si>
  <si>
    <t>6.2.</t>
  </si>
  <si>
    <t>Tekuće održavanje opreme</t>
  </si>
  <si>
    <t>6.3.</t>
  </si>
  <si>
    <t>Tekuće održavanje prijevoznih sredstava</t>
  </si>
  <si>
    <t>7.1.</t>
  </si>
  <si>
    <t>Najam fotokopirnog aparata</t>
  </si>
  <si>
    <t>7.2.</t>
  </si>
  <si>
    <t>8.1.</t>
  </si>
  <si>
    <t>Aparat za Neurofeedback</t>
  </si>
  <si>
    <t>8.2.</t>
  </si>
  <si>
    <t>Ostala oprema</t>
  </si>
  <si>
    <t>Krapinske Toplice, 13.10.2017.</t>
  </si>
  <si>
    <t>Urbroj: 2197/03-380-16-18-01</t>
  </si>
  <si>
    <t>0322000-3</t>
  </si>
  <si>
    <t>Trgocentar - voće</t>
  </si>
  <si>
    <t>15550000-3</t>
  </si>
  <si>
    <t>Trgocentar - mliječni proizvodi</t>
  </si>
  <si>
    <t>9.</t>
  </si>
  <si>
    <t>15612500-6</t>
  </si>
  <si>
    <t>Trgocentar - peciva</t>
  </si>
  <si>
    <t>10.</t>
  </si>
  <si>
    <t>Krapinske Toplice, 16.10.2018</t>
  </si>
  <si>
    <t>Prehrana - bolnica 178 dana x 35 djece x 14,00kn</t>
  </si>
  <si>
    <t>Prehrana - Trgocentar (70*3,5+26*3,5)*178</t>
  </si>
  <si>
    <t>Vrtić - trgocentar 26x178x3,5</t>
  </si>
  <si>
    <t>Trgocentar</t>
  </si>
  <si>
    <t>prehrana</t>
  </si>
  <si>
    <t>državni proračun</t>
  </si>
  <si>
    <t>vrtić</t>
  </si>
  <si>
    <t>participacije</t>
  </si>
  <si>
    <t>ukupno</t>
  </si>
  <si>
    <t>bolnica</t>
  </si>
  <si>
    <t>trgocentar</t>
  </si>
  <si>
    <t>03222000-3</t>
  </si>
  <si>
    <t>Voće</t>
  </si>
  <si>
    <t>Mliječni proizvodi</t>
  </si>
  <si>
    <t>Peciva</t>
  </si>
  <si>
    <t>Urbroj: 2197/03-380-16-19-02</t>
  </si>
  <si>
    <t>2. REBALANS PLANA NABAVE ZA POSLOVNU GODINU 2019.</t>
  </si>
  <si>
    <t>Adaptacija zgrade - rana intervencija</t>
  </si>
  <si>
    <t>30213000-5</t>
  </si>
  <si>
    <t>Pametna ploča</t>
  </si>
  <si>
    <t>Na temelju čl. 28. stavka 1. Zakona o javnoj nabavi (NN br.120/16) i čl. 60. Statuta COO Krapinske Toplice, Školski odbor na sjednici održanoj 27.12.2019. godine donio je :</t>
  </si>
  <si>
    <t>Krapinske Toplice, 27.12.2019.</t>
  </si>
  <si>
    <t>Ivančica Antolić, prof. def.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</si>
</sst>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A]d\.m\.yyyy"/>
    <numFmt numFmtId="165" formatCode="[$-1041A]h:mm"/>
    <numFmt numFmtId="166" formatCode="#,##0.00_ ;\-#,##0.00\ "/>
    <numFmt numFmtId="167" formatCode="[$-1041A]#,##0.00;\-\ #,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.95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 applyProtection="1">
      <alignment horizontal="left" vertical="top" wrapText="1" readingOrder="1"/>
      <protection locked="0"/>
    </xf>
    <xf numFmtId="165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2" borderId="1" xfId="0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49" fontId="6" fillId="0" borderId="4" xfId="0" applyNumberFormat="1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left" vertical="justify"/>
    </xf>
    <xf numFmtId="4" fontId="6" fillId="0" borderId="5" xfId="0" applyNumberFormat="1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horizontal="center" vertical="justify"/>
    </xf>
    <xf numFmtId="0" fontId="1" fillId="0" borderId="0" xfId="0" applyFont="1" applyFill="1"/>
    <xf numFmtId="0" fontId="6" fillId="2" borderId="7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4" fontId="6" fillId="2" borderId="8" xfId="0" applyNumberFormat="1" applyFont="1" applyFill="1" applyBorder="1" applyAlignment="1">
      <alignment horizontal="center" vertical="justify"/>
    </xf>
    <xf numFmtId="0" fontId="6" fillId="2" borderId="9" xfId="0" applyFont="1" applyFill="1" applyBorder="1" applyAlignment="1">
      <alignment horizontal="center" vertical="justify"/>
    </xf>
    <xf numFmtId="166" fontId="1" fillId="0" borderId="0" xfId="0" applyNumberFormat="1" applyFont="1"/>
    <xf numFmtId="14" fontId="6" fillId="0" borderId="5" xfId="0" applyNumberFormat="1" applyFont="1" applyFill="1" applyBorder="1" applyAlignment="1">
      <alignment horizontal="center" vertical="justify"/>
    </xf>
    <xf numFmtId="14" fontId="6" fillId="0" borderId="6" xfId="0" applyNumberFormat="1" applyFont="1" applyFill="1" applyBorder="1" applyAlignment="1">
      <alignment horizontal="center" vertical="justify"/>
    </xf>
    <xf numFmtId="0" fontId="4" fillId="0" borderId="0" xfId="0" applyFont="1" applyAlignment="1"/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67" fontId="5" fillId="0" borderId="10" xfId="0" applyNumberFormat="1" applyFont="1" applyBorder="1" applyAlignment="1" applyProtection="1">
      <alignment vertical="top" wrapText="1" readingOrder="1"/>
      <protection locked="0"/>
    </xf>
    <xf numFmtId="166" fontId="5" fillId="0" borderId="10" xfId="0" applyNumberFormat="1" applyFont="1" applyBorder="1"/>
    <xf numFmtId="0" fontId="1" fillId="0" borderId="10" xfId="0" applyFont="1" applyBorder="1"/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5" fillId="0" borderId="10" xfId="0" applyFont="1" applyBorder="1"/>
    <xf numFmtId="0" fontId="1" fillId="0" borderId="13" xfId="0" applyFont="1" applyBorder="1" applyAlignment="1">
      <alignment horizontal="center" wrapText="1"/>
    </xf>
    <xf numFmtId="0" fontId="5" fillId="3" borderId="10" xfId="0" applyFont="1" applyFill="1" applyBorder="1"/>
    <xf numFmtId="167" fontId="8" fillId="4" borderId="11" xfId="0" applyNumberFormat="1" applyFont="1" applyFill="1" applyBorder="1" applyAlignment="1" applyProtection="1">
      <alignment vertical="top" wrapText="1" readingOrder="1"/>
      <protection locked="0"/>
    </xf>
    <xf numFmtId="167" fontId="8" fillId="4" borderId="12" xfId="0" applyNumberFormat="1" applyFont="1" applyFill="1" applyBorder="1" applyAlignment="1" applyProtection="1">
      <alignment vertical="top" wrapText="1" readingOrder="1"/>
      <protection locked="0"/>
    </xf>
    <xf numFmtId="167" fontId="8" fillId="4" borderId="10" xfId="0" applyNumberFormat="1" applyFont="1" applyFill="1" applyBorder="1" applyAlignment="1" applyProtection="1">
      <alignment vertical="top" wrapText="1" readingOrder="1"/>
      <protection locked="0"/>
    </xf>
    <xf numFmtId="167" fontId="8" fillId="4" borderId="14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>
      <alignment horizontal="left"/>
    </xf>
    <xf numFmtId="167" fontId="5" fillId="0" borderId="10" xfId="0" applyNumberFormat="1" applyFont="1" applyFill="1" applyBorder="1" applyAlignment="1" applyProtection="1">
      <alignment vertical="top" wrapText="1" readingOrder="1"/>
      <protection locked="0"/>
    </xf>
    <xf numFmtId="167" fontId="8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167" fontId="8" fillId="0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8" fillId="4" borderId="11" xfId="0" applyFont="1" applyFill="1" applyBorder="1" applyAlignment="1" applyProtection="1">
      <alignment vertical="top" wrapText="1" readingOrder="1"/>
      <protection locked="0"/>
    </xf>
    <xf numFmtId="0" fontId="8" fillId="4" borderId="12" xfId="0" applyFont="1" applyFill="1" applyBorder="1" applyAlignment="1" applyProtection="1">
      <alignment vertical="top" wrapText="1" readingOrder="1"/>
      <protection locked="0"/>
    </xf>
    <xf numFmtId="0" fontId="8" fillId="4" borderId="14" xfId="0" applyFont="1" applyFill="1" applyBorder="1" applyAlignment="1" applyProtection="1">
      <alignment vertical="top" wrapText="1" readingOrder="1"/>
      <protection locked="0"/>
    </xf>
    <xf numFmtId="0" fontId="9" fillId="5" borderId="4" xfId="0" applyFont="1" applyFill="1" applyBorder="1" applyAlignment="1">
      <alignment horizontal="center" vertical="justify"/>
    </xf>
    <xf numFmtId="0" fontId="9" fillId="5" borderId="5" xfId="0" applyFont="1" applyFill="1" applyBorder="1" applyAlignment="1">
      <alignment horizontal="center" vertical="justify"/>
    </xf>
    <xf numFmtId="0" fontId="9" fillId="5" borderId="5" xfId="0" applyFont="1" applyFill="1" applyBorder="1" applyAlignment="1">
      <alignment horizontal="left" vertical="justify"/>
    </xf>
    <xf numFmtId="4" fontId="9" fillId="5" borderId="5" xfId="0" applyNumberFormat="1" applyFont="1" applyFill="1" applyBorder="1" applyAlignment="1">
      <alignment horizontal="center" vertical="justify"/>
    </xf>
    <xf numFmtId="0" fontId="9" fillId="5" borderId="6" xfId="0" applyFont="1" applyFill="1" applyBorder="1" applyAlignment="1">
      <alignment horizontal="center" vertical="justify"/>
    </xf>
    <xf numFmtId="49" fontId="6" fillId="0" borderId="4" xfId="0" applyNumberFormat="1" applyFont="1" applyBorder="1" applyAlignment="1">
      <alignment horizontal="center" vertical="justify"/>
    </xf>
    <xf numFmtId="0" fontId="6" fillId="0" borderId="5" xfId="0" applyFont="1" applyBorder="1" applyAlignment="1">
      <alignment horizontal="left" vertical="justify"/>
    </xf>
    <xf numFmtId="4" fontId="6" fillId="0" borderId="5" xfId="0" applyNumberFormat="1" applyFont="1" applyBorder="1" applyAlignment="1">
      <alignment horizontal="center" vertical="justify"/>
    </xf>
    <xf numFmtId="4" fontId="1" fillId="0" borderId="0" xfId="0" applyNumberFormat="1" applyFont="1"/>
    <xf numFmtId="49" fontId="9" fillId="5" borderId="4" xfId="0" applyNumberFormat="1" applyFont="1" applyFill="1" applyBorder="1" applyAlignment="1">
      <alignment horizontal="center" vertical="justify"/>
    </xf>
    <xf numFmtId="4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15" xfId="0" applyFont="1" applyBorder="1"/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1"/>
  <sheetViews>
    <sheetView tabSelected="1" topLeftCell="A232" workbookViewId="0">
      <selection activeCell="U265" sqref="U265"/>
    </sheetView>
  </sheetViews>
  <sheetFormatPr defaultRowHeight="12.75" x14ac:dyDescent="0.2"/>
  <cols>
    <col min="1" max="1" width="1.28515625" style="1" customWidth="1"/>
    <col min="2" max="2" width="9.140625" style="1" customWidth="1"/>
    <col min="3" max="3" width="13.140625" style="1" customWidth="1"/>
    <col min="4" max="4" width="39.42578125" style="1" customWidth="1"/>
    <col min="5" max="5" width="14" style="1" customWidth="1"/>
    <col min="6" max="6" width="15.42578125" style="1" customWidth="1"/>
    <col min="7" max="7" width="18.42578125" style="1" customWidth="1"/>
    <col min="8" max="10" width="9.5703125" style="1" customWidth="1"/>
    <col min="11" max="11" width="14.85546875" style="1" hidden="1" customWidth="1"/>
    <col min="12" max="12" width="11.28515625" style="1" hidden="1" customWidth="1"/>
    <col min="13" max="13" width="14.140625" style="1" hidden="1" customWidth="1"/>
    <col min="14" max="14" width="14.85546875" style="1" hidden="1" customWidth="1"/>
    <col min="15" max="15" width="12.7109375" style="1" hidden="1" customWidth="1"/>
    <col min="16" max="16" width="14.140625" style="1" hidden="1" customWidth="1"/>
    <col min="17" max="17" width="15.85546875" style="1" hidden="1" customWidth="1"/>
    <col min="18" max="18" width="25.5703125" style="1" hidden="1" customWidth="1"/>
    <col min="19" max="19" width="14.85546875" style="1" customWidth="1"/>
    <col min="20" max="20" width="12.5703125" style="1" customWidth="1"/>
    <col min="21" max="21" width="29.7109375" style="1" customWidth="1"/>
    <col min="22" max="23" width="10.5703125" style="1" customWidth="1"/>
    <col min="24" max="256" width="9.140625" style="1"/>
    <col min="257" max="257" width="1.28515625" style="1" customWidth="1"/>
    <col min="258" max="258" width="9.140625" style="1" customWidth="1"/>
    <col min="259" max="259" width="13.140625" style="1" customWidth="1"/>
    <col min="260" max="260" width="39.42578125" style="1" customWidth="1"/>
    <col min="261" max="261" width="14" style="1" customWidth="1"/>
    <col min="262" max="262" width="15.42578125" style="1" customWidth="1"/>
    <col min="263" max="263" width="18.42578125" style="1" customWidth="1"/>
    <col min="264" max="266" width="9.5703125" style="1" customWidth="1"/>
    <col min="267" max="274" width="0" style="1" hidden="1" customWidth="1"/>
    <col min="275" max="275" width="14.85546875" style="1" customWidth="1"/>
    <col min="276" max="276" width="12.5703125" style="1" customWidth="1"/>
    <col min="277" max="277" width="29.7109375" style="1" customWidth="1"/>
    <col min="278" max="279" width="10.5703125" style="1" customWidth="1"/>
    <col min="280" max="512" width="9.140625" style="1"/>
    <col min="513" max="513" width="1.28515625" style="1" customWidth="1"/>
    <col min="514" max="514" width="9.140625" style="1" customWidth="1"/>
    <col min="515" max="515" width="13.140625" style="1" customWidth="1"/>
    <col min="516" max="516" width="39.42578125" style="1" customWidth="1"/>
    <col min="517" max="517" width="14" style="1" customWidth="1"/>
    <col min="518" max="518" width="15.42578125" style="1" customWidth="1"/>
    <col min="519" max="519" width="18.42578125" style="1" customWidth="1"/>
    <col min="520" max="522" width="9.5703125" style="1" customWidth="1"/>
    <col min="523" max="530" width="0" style="1" hidden="1" customWidth="1"/>
    <col min="531" max="531" width="14.85546875" style="1" customWidth="1"/>
    <col min="532" max="532" width="12.5703125" style="1" customWidth="1"/>
    <col min="533" max="533" width="29.7109375" style="1" customWidth="1"/>
    <col min="534" max="535" width="10.5703125" style="1" customWidth="1"/>
    <col min="536" max="768" width="9.140625" style="1"/>
    <col min="769" max="769" width="1.28515625" style="1" customWidth="1"/>
    <col min="770" max="770" width="9.140625" style="1" customWidth="1"/>
    <col min="771" max="771" width="13.140625" style="1" customWidth="1"/>
    <col min="772" max="772" width="39.42578125" style="1" customWidth="1"/>
    <col min="773" max="773" width="14" style="1" customWidth="1"/>
    <col min="774" max="774" width="15.42578125" style="1" customWidth="1"/>
    <col min="775" max="775" width="18.42578125" style="1" customWidth="1"/>
    <col min="776" max="778" width="9.5703125" style="1" customWidth="1"/>
    <col min="779" max="786" width="0" style="1" hidden="1" customWidth="1"/>
    <col min="787" max="787" width="14.85546875" style="1" customWidth="1"/>
    <col min="788" max="788" width="12.5703125" style="1" customWidth="1"/>
    <col min="789" max="789" width="29.7109375" style="1" customWidth="1"/>
    <col min="790" max="791" width="10.5703125" style="1" customWidth="1"/>
    <col min="792" max="1024" width="9.140625" style="1"/>
    <col min="1025" max="1025" width="1.28515625" style="1" customWidth="1"/>
    <col min="1026" max="1026" width="9.140625" style="1" customWidth="1"/>
    <col min="1027" max="1027" width="13.140625" style="1" customWidth="1"/>
    <col min="1028" max="1028" width="39.42578125" style="1" customWidth="1"/>
    <col min="1029" max="1029" width="14" style="1" customWidth="1"/>
    <col min="1030" max="1030" width="15.42578125" style="1" customWidth="1"/>
    <col min="1031" max="1031" width="18.42578125" style="1" customWidth="1"/>
    <col min="1032" max="1034" width="9.5703125" style="1" customWidth="1"/>
    <col min="1035" max="1042" width="0" style="1" hidden="1" customWidth="1"/>
    <col min="1043" max="1043" width="14.85546875" style="1" customWidth="1"/>
    <col min="1044" max="1044" width="12.5703125" style="1" customWidth="1"/>
    <col min="1045" max="1045" width="29.7109375" style="1" customWidth="1"/>
    <col min="1046" max="1047" width="10.5703125" style="1" customWidth="1"/>
    <col min="1048" max="1280" width="9.140625" style="1"/>
    <col min="1281" max="1281" width="1.28515625" style="1" customWidth="1"/>
    <col min="1282" max="1282" width="9.140625" style="1" customWidth="1"/>
    <col min="1283" max="1283" width="13.140625" style="1" customWidth="1"/>
    <col min="1284" max="1284" width="39.42578125" style="1" customWidth="1"/>
    <col min="1285" max="1285" width="14" style="1" customWidth="1"/>
    <col min="1286" max="1286" width="15.42578125" style="1" customWidth="1"/>
    <col min="1287" max="1287" width="18.42578125" style="1" customWidth="1"/>
    <col min="1288" max="1290" width="9.5703125" style="1" customWidth="1"/>
    <col min="1291" max="1298" width="0" style="1" hidden="1" customWidth="1"/>
    <col min="1299" max="1299" width="14.85546875" style="1" customWidth="1"/>
    <col min="1300" max="1300" width="12.5703125" style="1" customWidth="1"/>
    <col min="1301" max="1301" width="29.7109375" style="1" customWidth="1"/>
    <col min="1302" max="1303" width="10.5703125" style="1" customWidth="1"/>
    <col min="1304" max="1536" width="9.140625" style="1"/>
    <col min="1537" max="1537" width="1.28515625" style="1" customWidth="1"/>
    <col min="1538" max="1538" width="9.140625" style="1" customWidth="1"/>
    <col min="1539" max="1539" width="13.140625" style="1" customWidth="1"/>
    <col min="1540" max="1540" width="39.42578125" style="1" customWidth="1"/>
    <col min="1541" max="1541" width="14" style="1" customWidth="1"/>
    <col min="1542" max="1542" width="15.42578125" style="1" customWidth="1"/>
    <col min="1543" max="1543" width="18.42578125" style="1" customWidth="1"/>
    <col min="1544" max="1546" width="9.5703125" style="1" customWidth="1"/>
    <col min="1547" max="1554" width="0" style="1" hidden="1" customWidth="1"/>
    <col min="1555" max="1555" width="14.85546875" style="1" customWidth="1"/>
    <col min="1556" max="1556" width="12.5703125" style="1" customWidth="1"/>
    <col min="1557" max="1557" width="29.7109375" style="1" customWidth="1"/>
    <col min="1558" max="1559" width="10.5703125" style="1" customWidth="1"/>
    <col min="1560" max="1792" width="9.140625" style="1"/>
    <col min="1793" max="1793" width="1.28515625" style="1" customWidth="1"/>
    <col min="1794" max="1794" width="9.140625" style="1" customWidth="1"/>
    <col min="1795" max="1795" width="13.140625" style="1" customWidth="1"/>
    <col min="1796" max="1796" width="39.42578125" style="1" customWidth="1"/>
    <col min="1797" max="1797" width="14" style="1" customWidth="1"/>
    <col min="1798" max="1798" width="15.42578125" style="1" customWidth="1"/>
    <col min="1799" max="1799" width="18.42578125" style="1" customWidth="1"/>
    <col min="1800" max="1802" width="9.5703125" style="1" customWidth="1"/>
    <col min="1803" max="1810" width="0" style="1" hidden="1" customWidth="1"/>
    <col min="1811" max="1811" width="14.85546875" style="1" customWidth="1"/>
    <col min="1812" max="1812" width="12.5703125" style="1" customWidth="1"/>
    <col min="1813" max="1813" width="29.7109375" style="1" customWidth="1"/>
    <col min="1814" max="1815" width="10.5703125" style="1" customWidth="1"/>
    <col min="1816" max="2048" width="9.140625" style="1"/>
    <col min="2049" max="2049" width="1.28515625" style="1" customWidth="1"/>
    <col min="2050" max="2050" width="9.140625" style="1" customWidth="1"/>
    <col min="2051" max="2051" width="13.140625" style="1" customWidth="1"/>
    <col min="2052" max="2052" width="39.42578125" style="1" customWidth="1"/>
    <col min="2053" max="2053" width="14" style="1" customWidth="1"/>
    <col min="2054" max="2054" width="15.42578125" style="1" customWidth="1"/>
    <col min="2055" max="2055" width="18.42578125" style="1" customWidth="1"/>
    <col min="2056" max="2058" width="9.5703125" style="1" customWidth="1"/>
    <col min="2059" max="2066" width="0" style="1" hidden="1" customWidth="1"/>
    <col min="2067" max="2067" width="14.85546875" style="1" customWidth="1"/>
    <col min="2068" max="2068" width="12.5703125" style="1" customWidth="1"/>
    <col min="2069" max="2069" width="29.7109375" style="1" customWidth="1"/>
    <col min="2070" max="2071" width="10.5703125" style="1" customWidth="1"/>
    <col min="2072" max="2304" width="9.140625" style="1"/>
    <col min="2305" max="2305" width="1.28515625" style="1" customWidth="1"/>
    <col min="2306" max="2306" width="9.140625" style="1" customWidth="1"/>
    <col min="2307" max="2307" width="13.140625" style="1" customWidth="1"/>
    <col min="2308" max="2308" width="39.42578125" style="1" customWidth="1"/>
    <col min="2309" max="2309" width="14" style="1" customWidth="1"/>
    <col min="2310" max="2310" width="15.42578125" style="1" customWidth="1"/>
    <col min="2311" max="2311" width="18.42578125" style="1" customWidth="1"/>
    <col min="2312" max="2314" width="9.5703125" style="1" customWidth="1"/>
    <col min="2315" max="2322" width="0" style="1" hidden="1" customWidth="1"/>
    <col min="2323" max="2323" width="14.85546875" style="1" customWidth="1"/>
    <col min="2324" max="2324" width="12.5703125" style="1" customWidth="1"/>
    <col min="2325" max="2325" width="29.7109375" style="1" customWidth="1"/>
    <col min="2326" max="2327" width="10.5703125" style="1" customWidth="1"/>
    <col min="2328" max="2560" width="9.140625" style="1"/>
    <col min="2561" max="2561" width="1.28515625" style="1" customWidth="1"/>
    <col min="2562" max="2562" width="9.140625" style="1" customWidth="1"/>
    <col min="2563" max="2563" width="13.140625" style="1" customWidth="1"/>
    <col min="2564" max="2564" width="39.42578125" style="1" customWidth="1"/>
    <col min="2565" max="2565" width="14" style="1" customWidth="1"/>
    <col min="2566" max="2566" width="15.42578125" style="1" customWidth="1"/>
    <col min="2567" max="2567" width="18.42578125" style="1" customWidth="1"/>
    <col min="2568" max="2570" width="9.5703125" style="1" customWidth="1"/>
    <col min="2571" max="2578" width="0" style="1" hidden="1" customWidth="1"/>
    <col min="2579" max="2579" width="14.85546875" style="1" customWidth="1"/>
    <col min="2580" max="2580" width="12.5703125" style="1" customWidth="1"/>
    <col min="2581" max="2581" width="29.7109375" style="1" customWidth="1"/>
    <col min="2582" max="2583" width="10.5703125" style="1" customWidth="1"/>
    <col min="2584" max="2816" width="9.140625" style="1"/>
    <col min="2817" max="2817" width="1.28515625" style="1" customWidth="1"/>
    <col min="2818" max="2818" width="9.140625" style="1" customWidth="1"/>
    <col min="2819" max="2819" width="13.140625" style="1" customWidth="1"/>
    <col min="2820" max="2820" width="39.42578125" style="1" customWidth="1"/>
    <col min="2821" max="2821" width="14" style="1" customWidth="1"/>
    <col min="2822" max="2822" width="15.42578125" style="1" customWidth="1"/>
    <col min="2823" max="2823" width="18.42578125" style="1" customWidth="1"/>
    <col min="2824" max="2826" width="9.5703125" style="1" customWidth="1"/>
    <col min="2827" max="2834" width="0" style="1" hidden="1" customWidth="1"/>
    <col min="2835" max="2835" width="14.85546875" style="1" customWidth="1"/>
    <col min="2836" max="2836" width="12.5703125" style="1" customWidth="1"/>
    <col min="2837" max="2837" width="29.7109375" style="1" customWidth="1"/>
    <col min="2838" max="2839" width="10.5703125" style="1" customWidth="1"/>
    <col min="2840" max="3072" width="9.140625" style="1"/>
    <col min="3073" max="3073" width="1.28515625" style="1" customWidth="1"/>
    <col min="3074" max="3074" width="9.140625" style="1" customWidth="1"/>
    <col min="3075" max="3075" width="13.140625" style="1" customWidth="1"/>
    <col min="3076" max="3076" width="39.42578125" style="1" customWidth="1"/>
    <col min="3077" max="3077" width="14" style="1" customWidth="1"/>
    <col min="3078" max="3078" width="15.42578125" style="1" customWidth="1"/>
    <col min="3079" max="3079" width="18.42578125" style="1" customWidth="1"/>
    <col min="3080" max="3082" width="9.5703125" style="1" customWidth="1"/>
    <col min="3083" max="3090" width="0" style="1" hidden="1" customWidth="1"/>
    <col min="3091" max="3091" width="14.85546875" style="1" customWidth="1"/>
    <col min="3092" max="3092" width="12.5703125" style="1" customWidth="1"/>
    <col min="3093" max="3093" width="29.7109375" style="1" customWidth="1"/>
    <col min="3094" max="3095" width="10.5703125" style="1" customWidth="1"/>
    <col min="3096" max="3328" width="9.140625" style="1"/>
    <col min="3329" max="3329" width="1.28515625" style="1" customWidth="1"/>
    <col min="3330" max="3330" width="9.140625" style="1" customWidth="1"/>
    <col min="3331" max="3331" width="13.140625" style="1" customWidth="1"/>
    <col min="3332" max="3332" width="39.42578125" style="1" customWidth="1"/>
    <col min="3333" max="3333" width="14" style="1" customWidth="1"/>
    <col min="3334" max="3334" width="15.42578125" style="1" customWidth="1"/>
    <col min="3335" max="3335" width="18.42578125" style="1" customWidth="1"/>
    <col min="3336" max="3338" width="9.5703125" style="1" customWidth="1"/>
    <col min="3339" max="3346" width="0" style="1" hidden="1" customWidth="1"/>
    <col min="3347" max="3347" width="14.85546875" style="1" customWidth="1"/>
    <col min="3348" max="3348" width="12.5703125" style="1" customWidth="1"/>
    <col min="3349" max="3349" width="29.7109375" style="1" customWidth="1"/>
    <col min="3350" max="3351" width="10.5703125" style="1" customWidth="1"/>
    <col min="3352" max="3584" width="9.140625" style="1"/>
    <col min="3585" max="3585" width="1.28515625" style="1" customWidth="1"/>
    <col min="3586" max="3586" width="9.140625" style="1" customWidth="1"/>
    <col min="3587" max="3587" width="13.140625" style="1" customWidth="1"/>
    <col min="3588" max="3588" width="39.42578125" style="1" customWidth="1"/>
    <col min="3589" max="3589" width="14" style="1" customWidth="1"/>
    <col min="3590" max="3590" width="15.42578125" style="1" customWidth="1"/>
    <col min="3591" max="3591" width="18.42578125" style="1" customWidth="1"/>
    <col min="3592" max="3594" width="9.5703125" style="1" customWidth="1"/>
    <col min="3595" max="3602" width="0" style="1" hidden="1" customWidth="1"/>
    <col min="3603" max="3603" width="14.85546875" style="1" customWidth="1"/>
    <col min="3604" max="3604" width="12.5703125" style="1" customWidth="1"/>
    <col min="3605" max="3605" width="29.7109375" style="1" customWidth="1"/>
    <col min="3606" max="3607" width="10.5703125" style="1" customWidth="1"/>
    <col min="3608" max="3840" width="9.140625" style="1"/>
    <col min="3841" max="3841" width="1.28515625" style="1" customWidth="1"/>
    <col min="3842" max="3842" width="9.140625" style="1" customWidth="1"/>
    <col min="3843" max="3843" width="13.140625" style="1" customWidth="1"/>
    <col min="3844" max="3844" width="39.42578125" style="1" customWidth="1"/>
    <col min="3845" max="3845" width="14" style="1" customWidth="1"/>
    <col min="3846" max="3846" width="15.42578125" style="1" customWidth="1"/>
    <col min="3847" max="3847" width="18.42578125" style="1" customWidth="1"/>
    <col min="3848" max="3850" width="9.5703125" style="1" customWidth="1"/>
    <col min="3851" max="3858" width="0" style="1" hidden="1" customWidth="1"/>
    <col min="3859" max="3859" width="14.85546875" style="1" customWidth="1"/>
    <col min="3860" max="3860" width="12.5703125" style="1" customWidth="1"/>
    <col min="3861" max="3861" width="29.7109375" style="1" customWidth="1"/>
    <col min="3862" max="3863" width="10.5703125" style="1" customWidth="1"/>
    <col min="3864" max="4096" width="9.140625" style="1"/>
    <col min="4097" max="4097" width="1.28515625" style="1" customWidth="1"/>
    <col min="4098" max="4098" width="9.140625" style="1" customWidth="1"/>
    <col min="4099" max="4099" width="13.140625" style="1" customWidth="1"/>
    <col min="4100" max="4100" width="39.42578125" style="1" customWidth="1"/>
    <col min="4101" max="4101" width="14" style="1" customWidth="1"/>
    <col min="4102" max="4102" width="15.42578125" style="1" customWidth="1"/>
    <col min="4103" max="4103" width="18.42578125" style="1" customWidth="1"/>
    <col min="4104" max="4106" width="9.5703125" style="1" customWidth="1"/>
    <col min="4107" max="4114" width="0" style="1" hidden="1" customWidth="1"/>
    <col min="4115" max="4115" width="14.85546875" style="1" customWidth="1"/>
    <col min="4116" max="4116" width="12.5703125" style="1" customWidth="1"/>
    <col min="4117" max="4117" width="29.7109375" style="1" customWidth="1"/>
    <col min="4118" max="4119" width="10.5703125" style="1" customWidth="1"/>
    <col min="4120" max="4352" width="9.140625" style="1"/>
    <col min="4353" max="4353" width="1.28515625" style="1" customWidth="1"/>
    <col min="4354" max="4354" width="9.140625" style="1" customWidth="1"/>
    <col min="4355" max="4355" width="13.140625" style="1" customWidth="1"/>
    <col min="4356" max="4356" width="39.42578125" style="1" customWidth="1"/>
    <col min="4357" max="4357" width="14" style="1" customWidth="1"/>
    <col min="4358" max="4358" width="15.42578125" style="1" customWidth="1"/>
    <col min="4359" max="4359" width="18.42578125" style="1" customWidth="1"/>
    <col min="4360" max="4362" width="9.5703125" style="1" customWidth="1"/>
    <col min="4363" max="4370" width="0" style="1" hidden="1" customWidth="1"/>
    <col min="4371" max="4371" width="14.85546875" style="1" customWidth="1"/>
    <col min="4372" max="4372" width="12.5703125" style="1" customWidth="1"/>
    <col min="4373" max="4373" width="29.7109375" style="1" customWidth="1"/>
    <col min="4374" max="4375" width="10.5703125" style="1" customWidth="1"/>
    <col min="4376" max="4608" width="9.140625" style="1"/>
    <col min="4609" max="4609" width="1.28515625" style="1" customWidth="1"/>
    <col min="4610" max="4610" width="9.140625" style="1" customWidth="1"/>
    <col min="4611" max="4611" width="13.140625" style="1" customWidth="1"/>
    <col min="4612" max="4612" width="39.42578125" style="1" customWidth="1"/>
    <col min="4613" max="4613" width="14" style="1" customWidth="1"/>
    <col min="4614" max="4614" width="15.42578125" style="1" customWidth="1"/>
    <col min="4615" max="4615" width="18.42578125" style="1" customWidth="1"/>
    <col min="4616" max="4618" width="9.5703125" style="1" customWidth="1"/>
    <col min="4619" max="4626" width="0" style="1" hidden="1" customWidth="1"/>
    <col min="4627" max="4627" width="14.85546875" style="1" customWidth="1"/>
    <col min="4628" max="4628" width="12.5703125" style="1" customWidth="1"/>
    <col min="4629" max="4629" width="29.7109375" style="1" customWidth="1"/>
    <col min="4630" max="4631" width="10.5703125" style="1" customWidth="1"/>
    <col min="4632" max="4864" width="9.140625" style="1"/>
    <col min="4865" max="4865" width="1.28515625" style="1" customWidth="1"/>
    <col min="4866" max="4866" width="9.140625" style="1" customWidth="1"/>
    <col min="4867" max="4867" width="13.140625" style="1" customWidth="1"/>
    <col min="4868" max="4868" width="39.42578125" style="1" customWidth="1"/>
    <col min="4869" max="4869" width="14" style="1" customWidth="1"/>
    <col min="4870" max="4870" width="15.42578125" style="1" customWidth="1"/>
    <col min="4871" max="4871" width="18.42578125" style="1" customWidth="1"/>
    <col min="4872" max="4874" width="9.5703125" style="1" customWidth="1"/>
    <col min="4875" max="4882" width="0" style="1" hidden="1" customWidth="1"/>
    <col min="4883" max="4883" width="14.85546875" style="1" customWidth="1"/>
    <col min="4884" max="4884" width="12.5703125" style="1" customWidth="1"/>
    <col min="4885" max="4885" width="29.7109375" style="1" customWidth="1"/>
    <col min="4886" max="4887" width="10.5703125" style="1" customWidth="1"/>
    <col min="4888" max="5120" width="9.140625" style="1"/>
    <col min="5121" max="5121" width="1.28515625" style="1" customWidth="1"/>
    <col min="5122" max="5122" width="9.140625" style="1" customWidth="1"/>
    <col min="5123" max="5123" width="13.140625" style="1" customWidth="1"/>
    <col min="5124" max="5124" width="39.42578125" style="1" customWidth="1"/>
    <col min="5125" max="5125" width="14" style="1" customWidth="1"/>
    <col min="5126" max="5126" width="15.42578125" style="1" customWidth="1"/>
    <col min="5127" max="5127" width="18.42578125" style="1" customWidth="1"/>
    <col min="5128" max="5130" width="9.5703125" style="1" customWidth="1"/>
    <col min="5131" max="5138" width="0" style="1" hidden="1" customWidth="1"/>
    <col min="5139" max="5139" width="14.85546875" style="1" customWidth="1"/>
    <col min="5140" max="5140" width="12.5703125" style="1" customWidth="1"/>
    <col min="5141" max="5141" width="29.7109375" style="1" customWidth="1"/>
    <col min="5142" max="5143" width="10.5703125" style="1" customWidth="1"/>
    <col min="5144" max="5376" width="9.140625" style="1"/>
    <col min="5377" max="5377" width="1.28515625" style="1" customWidth="1"/>
    <col min="5378" max="5378" width="9.140625" style="1" customWidth="1"/>
    <col min="5379" max="5379" width="13.140625" style="1" customWidth="1"/>
    <col min="5380" max="5380" width="39.42578125" style="1" customWidth="1"/>
    <col min="5381" max="5381" width="14" style="1" customWidth="1"/>
    <col min="5382" max="5382" width="15.42578125" style="1" customWidth="1"/>
    <col min="5383" max="5383" width="18.42578125" style="1" customWidth="1"/>
    <col min="5384" max="5386" width="9.5703125" style="1" customWidth="1"/>
    <col min="5387" max="5394" width="0" style="1" hidden="1" customWidth="1"/>
    <col min="5395" max="5395" width="14.85546875" style="1" customWidth="1"/>
    <col min="5396" max="5396" width="12.5703125" style="1" customWidth="1"/>
    <col min="5397" max="5397" width="29.7109375" style="1" customWidth="1"/>
    <col min="5398" max="5399" width="10.5703125" style="1" customWidth="1"/>
    <col min="5400" max="5632" width="9.140625" style="1"/>
    <col min="5633" max="5633" width="1.28515625" style="1" customWidth="1"/>
    <col min="5634" max="5634" width="9.140625" style="1" customWidth="1"/>
    <col min="5635" max="5635" width="13.140625" style="1" customWidth="1"/>
    <col min="5636" max="5636" width="39.42578125" style="1" customWidth="1"/>
    <col min="5637" max="5637" width="14" style="1" customWidth="1"/>
    <col min="5638" max="5638" width="15.42578125" style="1" customWidth="1"/>
    <col min="5639" max="5639" width="18.42578125" style="1" customWidth="1"/>
    <col min="5640" max="5642" width="9.5703125" style="1" customWidth="1"/>
    <col min="5643" max="5650" width="0" style="1" hidden="1" customWidth="1"/>
    <col min="5651" max="5651" width="14.85546875" style="1" customWidth="1"/>
    <col min="5652" max="5652" width="12.5703125" style="1" customWidth="1"/>
    <col min="5653" max="5653" width="29.7109375" style="1" customWidth="1"/>
    <col min="5654" max="5655" width="10.5703125" style="1" customWidth="1"/>
    <col min="5656" max="5888" width="9.140625" style="1"/>
    <col min="5889" max="5889" width="1.28515625" style="1" customWidth="1"/>
    <col min="5890" max="5890" width="9.140625" style="1" customWidth="1"/>
    <col min="5891" max="5891" width="13.140625" style="1" customWidth="1"/>
    <col min="5892" max="5892" width="39.42578125" style="1" customWidth="1"/>
    <col min="5893" max="5893" width="14" style="1" customWidth="1"/>
    <col min="5894" max="5894" width="15.42578125" style="1" customWidth="1"/>
    <col min="5895" max="5895" width="18.42578125" style="1" customWidth="1"/>
    <col min="5896" max="5898" width="9.5703125" style="1" customWidth="1"/>
    <col min="5899" max="5906" width="0" style="1" hidden="1" customWidth="1"/>
    <col min="5907" max="5907" width="14.85546875" style="1" customWidth="1"/>
    <col min="5908" max="5908" width="12.5703125" style="1" customWidth="1"/>
    <col min="5909" max="5909" width="29.7109375" style="1" customWidth="1"/>
    <col min="5910" max="5911" width="10.5703125" style="1" customWidth="1"/>
    <col min="5912" max="6144" width="9.140625" style="1"/>
    <col min="6145" max="6145" width="1.28515625" style="1" customWidth="1"/>
    <col min="6146" max="6146" width="9.140625" style="1" customWidth="1"/>
    <col min="6147" max="6147" width="13.140625" style="1" customWidth="1"/>
    <col min="6148" max="6148" width="39.42578125" style="1" customWidth="1"/>
    <col min="6149" max="6149" width="14" style="1" customWidth="1"/>
    <col min="6150" max="6150" width="15.42578125" style="1" customWidth="1"/>
    <col min="6151" max="6151" width="18.42578125" style="1" customWidth="1"/>
    <col min="6152" max="6154" width="9.5703125" style="1" customWidth="1"/>
    <col min="6155" max="6162" width="0" style="1" hidden="1" customWidth="1"/>
    <col min="6163" max="6163" width="14.85546875" style="1" customWidth="1"/>
    <col min="6164" max="6164" width="12.5703125" style="1" customWidth="1"/>
    <col min="6165" max="6165" width="29.7109375" style="1" customWidth="1"/>
    <col min="6166" max="6167" width="10.5703125" style="1" customWidth="1"/>
    <col min="6168" max="6400" width="9.140625" style="1"/>
    <col min="6401" max="6401" width="1.28515625" style="1" customWidth="1"/>
    <col min="6402" max="6402" width="9.140625" style="1" customWidth="1"/>
    <col min="6403" max="6403" width="13.140625" style="1" customWidth="1"/>
    <col min="6404" max="6404" width="39.42578125" style="1" customWidth="1"/>
    <col min="6405" max="6405" width="14" style="1" customWidth="1"/>
    <col min="6406" max="6406" width="15.42578125" style="1" customWidth="1"/>
    <col min="6407" max="6407" width="18.42578125" style="1" customWidth="1"/>
    <col min="6408" max="6410" width="9.5703125" style="1" customWidth="1"/>
    <col min="6411" max="6418" width="0" style="1" hidden="1" customWidth="1"/>
    <col min="6419" max="6419" width="14.85546875" style="1" customWidth="1"/>
    <col min="6420" max="6420" width="12.5703125" style="1" customWidth="1"/>
    <col min="6421" max="6421" width="29.7109375" style="1" customWidth="1"/>
    <col min="6422" max="6423" width="10.5703125" style="1" customWidth="1"/>
    <col min="6424" max="6656" width="9.140625" style="1"/>
    <col min="6657" max="6657" width="1.28515625" style="1" customWidth="1"/>
    <col min="6658" max="6658" width="9.140625" style="1" customWidth="1"/>
    <col min="6659" max="6659" width="13.140625" style="1" customWidth="1"/>
    <col min="6660" max="6660" width="39.42578125" style="1" customWidth="1"/>
    <col min="6661" max="6661" width="14" style="1" customWidth="1"/>
    <col min="6662" max="6662" width="15.42578125" style="1" customWidth="1"/>
    <col min="6663" max="6663" width="18.42578125" style="1" customWidth="1"/>
    <col min="6664" max="6666" width="9.5703125" style="1" customWidth="1"/>
    <col min="6667" max="6674" width="0" style="1" hidden="1" customWidth="1"/>
    <col min="6675" max="6675" width="14.85546875" style="1" customWidth="1"/>
    <col min="6676" max="6676" width="12.5703125" style="1" customWidth="1"/>
    <col min="6677" max="6677" width="29.7109375" style="1" customWidth="1"/>
    <col min="6678" max="6679" width="10.5703125" style="1" customWidth="1"/>
    <col min="6680" max="6912" width="9.140625" style="1"/>
    <col min="6913" max="6913" width="1.28515625" style="1" customWidth="1"/>
    <col min="6914" max="6914" width="9.140625" style="1" customWidth="1"/>
    <col min="6915" max="6915" width="13.140625" style="1" customWidth="1"/>
    <col min="6916" max="6916" width="39.42578125" style="1" customWidth="1"/>
    <col min="6917" max="6917" width="14" style="1" customWidth="1"/>
    <col min="6918" max="6918" width="15.42578125" style="1" customWidth="1"/>
    <col min="6919" max="6919" width="18.42578125" style="1" customWidth="1"/>
    <col min="6920" max="6922" width="9.5703125" style="1" customWidth="1"/>
    <col min="6923" max="6930" width="0" style="1" hidden="1" customWidth="1"/>
    <col min="6931" max="6931" width="14.85546875" style="1" customWidth="1"/>
    <col min="6932" max="6932" width="12.5703125" style="1" customWidth="1"/>
    <col min="6933" max="6933" width="29.7109375" style="1" customWidth="1"/>
    <col min="6934" max="6935" width="10.5703125" style="1" customWidth="1"/>
    <col min="6936" max="7168" width="9.140625" style="1"/>
    <col min="7169" max="7169" width="1.28515625" style="1" customWidth="1"/>
    <col min="7170" max="7170" width="9.140625" style="1" customWidth="1"/>
    <col min="7171" max="7171" width="13.140625" style="1" customWidth="1"/>
    <col min="7172" max="7172" width="39.42578125" style="1" customWidth="1"/>
    <col min="7173" max="7173" width="14" style="1" customWidth="1"/>
    <col min="7174" max="7174" width="15.42578125" style="1" customWidth="1"/>
    <col min="7175" max="7175" width="18.42578125" style="1" customWidth="1"/>
    <col min="7176" max="7178" width="9.5703125" style="1" customWidth="1"/>
    <col min="7179" max="7186" width="0" style="1" hidden="1" customWidth="1"/>
    <col min="7187" max="7187" width="14.85546875" style="1" customWidth="1"/>
    <col min="7188" max="7188" width="12.5703125" style="1" customWidth="1"/>
    <col min="7189" max="7189" width="29.7109375" style="1" customWidth="1"/>
    <col min="7190" max="7191" width="10.5703125" style="1" customWidth="1"/>
    <col min="7192" max="7424" width="9.140625" style="1"/>
    <col min="7425" max="7425" width="1.28515625" style="1" customWidth="1"/>
    <col min="7426" max="7426" width="9.140625" style="1" customWidth="1"/>
    <col min="7427" max="7427" width="13.140625" style="1" customWidth="1"/>
    <col min="7428" max="7428" width="39.42578125" style="1" customWidth="1"/>
    <col min="7429" max="7429" width="14" style="1" customWidth="1"/>
    <col min="7430" max="7430" width="15.42578125" style="1" customWidth="1"/>
    <col min="7431" max="7431" width="18.42578125" style="1" customWidth="1"/>
    <col min="7432" max="7434" width="9.5703125" style="1" customWidth="1"/>
    <col min="7435" max="7442" width="0" style="1" hidden="1" customWidth="1"/>
    <col min="7443" max="7443" width="14.85546875" style="1" customWidth="1"/>
    <col min="7444" max="7444" width="12.5703125" style="1" customWidth="1"/>
    <col min="7445" max="7445" width="29.7109375" style="1" customWidth="1"/>
    <col min="7446" max="7447" width="10.5703125" style="1" customWidth="1"/>
    <col min="7448" max="7680" width="9.140625" style="1"/>
    <col min="7681" max="7681" width="1.28515625" style="1" customWidth="1"/>
    <col min="7682" max="7682" width="9.140625" style="1" customWidth="1"/>
    <col min="7683" max="7683" width="13.140625" style="1" customWidth="1"/>
    <col min="7684" max="7684" width="39.42578125" style="1" customWidth="1"/>
    <col min="7685" max="7685" width="14" style="1" customWidth="1"/>
    <col min="7686" max="7686" width="15.42578125" style="1" customWidth="1"/>
    <col min="7687" max="7687" width="18.42578125" style="1" customWidth="1"/>
    <col min="7688" max="7690" width="9.5703125" style="1" customWidth="1"/>
    <col min="7691" max="7698" width="0" style="1" hidden="1" customWidth="1"/>
    <col min="7699" max="7699" width="14.85546875" style="1" customWidth="1"/>
    <col min="7700" max="7700" width="12.5703125" style="1" customWidth="1"/>
    <col min="7701" max="7701" width="29.7109375" style="1" customWidth="1"/>
    <col min="7702" max="7703" width="10.5703125" style="1" customWidth="1"/>
    <col min="7704" max="7936" width="9.140625" style="1"/>
    <col min="7937" max="7937" width="1.28515625" style="1" customWidth="1"/>
    <col min="7938" max="7938" width="9.140625" style="1" customWidth="1"/>
    <col min="7939" max="7939" width="13.140625" style="1" customWidth="1"/>
    <col min="7940" max="7940" width="39.42578125" style="1" customWidth="1"/>
    <col min="7941" max="7941" width="14" style="1" customWidth="1"/>
    <col min="7942" max="7942" width="15.42578125" style="1" customWidth="1"/>
    <col min="7943" max="7943" width="18.42578125" style="1" customWidth="1"/>
    <col min="7944" max="7946" width="9.5703125" style="1" customWidth="1"/>
    <col min="7947" max="7954" width="0" style="1" hidden="1" customWidth="1"/>
    <col min="7955" max="7955" width="14.85546875" style="1" customWidth="1"/>
    <col min="7956" max="7956" width="12.5703125" style="1" customWidth="1"/>
    <col min="7957" max="7957" width="29.7109375" style="1" customWidth="1"/>
    <col min="7958" max="7959" width="10.5703125" style="1" customWidth="1"/>
    <col min="7960" max="8192" width="9.140625" style="1"/>
    <col min="8193" max="8193" width="1.28515625" style="1" customWidth="1"/>
    <col min="8194" max="8194" width="9.140625" style="1" customWidth="1"/>
    <col min="8195" max="8195" width="13.140625" style="1" customWidth="1"/>
    <col min="8196" max="8196" width="39.42578125" style="1" customWidth="1"/>
    <col min="8197" max="8197" width="14" style="1" customWidth="1"/>
    <col min="8198" max="8198" width="15.42578125" style="1" customWidth="1"/>
    <col min="8199" max="8199" width="18.42578125" style="1" customWidth="1"/>
    <col min="8200" max="8202" width="9.5703125" style="1" customWidth="1"/>
    <col min="8203" max="8210" width="0" style="1" hidden="1" customWidth="1"/>
    <col min="8211" max="8211" width="14.85546875" style="1" customWidth="1"/>
    <col min="8212" max="8212" width="12.5703125" style="1" customWidth="1"/>
    <col min="8213" max="8213" width="29.7109375" style="1" customWidth="1"/>
    <col min="8214" max="8215" width="10.5703125" style="1" customWidth="1"/>
    <col min="8216" max="8448" width="9.140625" style="1"/>
    <col min="8449" max="8449" width="1.28515625" style="1" customWidth="1"/>
    <col min="8450" max="8450" width="9.140625" style="1" customWidth="1"/>
    <col min="8451" max="8451" width="13.140625" style="1" customWidth="1"/>
    <col min="8452" max="8452" width="39.42578125" style="1" customWidth="1"/>
    <col min="8453" max="8453" width="14" style="1" customWidth="1"/>
    <col min="8454" max="8454" width="15.42578125" style="1" customWidth="1"/>
    <col min="8455" max="8455" width="18.42578125" style="1" customWidth="1"/>
    <col min="8456" max="8458" width="9.5703125" style="1" customWidth="1"/>
    <col min="8459" max="8466" width="0" style="1" hidden="1" customWidth="1"/>
    <col min="8467" max="8467" width="14.85546875" style="1" customWidth="1"/>
    <col min="8468" max="8468" width="12.5703125" style="1" customWidth="1"/>
    <col min="8469" max="8469" width="29.7109375" style="1" customWidth="1"/>
    <col min="8470" max="8471" width="10.5703125" style="1" customWidth="1"/>
    <col min="8472" max="8704" width="9.140625" style="1"/>
    <col min="8705" max="8705" width="1.28515625" style="1" customWidth="1"/>
    <col min="8706" max="8706" width="9.140625" style="1" customWidth="1"/>
    <col min="8707" max="8707" width="13.140625" style="1" customWidth="1"/>
    <col min="8708" max="8708" width="39.42578125" style="1" customWidth="1"/>
    <col min="8709" max="8709" width="14" style="1" customWidth="1"/>
    <col min="8710" max="8710" width="15.42578125" style="1" customWidth="1"/>
    <col min="8711" max="8711" width="18.42578125" style="1" customWidth="1"/>
    <col min="8712" max="8714" width="9.5703125" style="1" customWidth="1"/>
    <col min="8715" max="8722" width="0" style="1" hidden="1" customWidth="1"/>
    <col min="8723" max="8723" width="14.85546875" style="1" customWidth="1"/>
    <col min="8724" max="8724" width="12.5703125" style="1" customWidth="1"/>
    <col min="8725" max="8725" width="29.7109375" style="1" customWidth="1"/>
    <col min="8726" max="8727" width="10.5703125" style="1" customWidth="1"/>
    <col min="8728" max="8960" width="9.140625" style="1"/>
    <col min="8961" max="8961" width="1.28515625" style="1" customWidth="1"/>
    <col min="8962" max="8962" width="9.140625" style="1" customWidth="1"/>
    <col min="8963" max="8963" width="13.140625" style="1" customWidth="1"/>
    <col min="8964" max="8964" width="39.42578125" style="1" customWidth="1"/>
    <col min="8965" max="8965" width="14" style="1" customWidth="1"/>
    <col min="8966" max="8966" width="15.42578125" style="1" customWidth="1"/>
    <col min="8967" max="8967" width="18.42578125" style="1" customWidth="1"/>
    <col min="8968" max="8970" width="9.5703125" style="1" customWidth="1"/>
    <col min="8971" max="8978" width="0" style="1" hidden="1" customWidth="1"/>
    <col min="8979" max="8979" width="14.85546875" style="1" customWidth="1"/>
    <col min="8980" max="8980" width="12.5703125" style="1" customWidth="1"/>
    <col min="8981" max="8981" width="29.7109375" style="1" customWidth="1"/>
    <col min="8982" max="8983" width="10.5703125" style="1" customWidth="1"/>
    <col min="8984" max="9216" width="9.140625" style="1"/>
    <col min="9217" max="9217" width="1.28515625" style="1" customWidth="1"/>
    <col min="9218" max="9218" width="9.140625" style="1" customWidth="1"/>
    <col min="9219" max="9219" width="13.140625" style="1" customWidth="1"/>
    <col min="9220" max="9220" width="39.42578125" style="1" customWidth="1"/>
    <col min="9221" max="9221" width="14" style="1" customWidth="1"/>
    <col min="9222" max="9222" width="15.42578125" style="1" customWidth="1"/>
    <col min="9223" max="9223" width="18.42578125" style="1" customWidth="1"/>
    <col min="9224" max="9226" width="9.5703125" style="1" customWidth="1"/>
    <col min="9227" max="9234" width="0" style="1" hidden="1" customWidth="1"/>
    <col min="9235" max="9235" width="14.85546875" style="1" customWidth="1"/>
    <col min="9236" max="9236" width="12.5703125" style="1" customWidth="1"/>
    <col min="9237" max="9237" width="29.7109375" style="1" customWidth="1"/>
    <col min="9238" max="9239" width="10.5703125" style="1" customWidth="1"/>
    <col min="9240" max="9472" width="9.140625" style="1"/>
    <col min="9473" max="9473" width="1.28515625" style="1" customWidth="1"/>
    <col min="9474" max="9474" width="9.140625" style="1" customWidth="1"/>
    <col min="9475" max="9475" width="13.140625" style="1" customWidth="1"/>
    <col min="9476" max="9476" width="39.42578125" style="1" customWidth="1"/>
    <col min="9477" max="9477" width="14" style="1" customWidth="1"/>
    <col min="9478" max="9478" width="15.42578125" style="1" customWidth="1"/>
    <col min="9479" max="9479" width="18.42578125" style="1" customWidth="1"/>
    <col min="9480" max="9482" width="9.5703125" style="1" customWidth="1"/>
    <col min="9483" max="9490" width="0" style="1" hidden="1" customWidth="1"/>
    <col min="9491" max="9491" width="14.85546875" style="1" customWidth="1"/>
    <col min="9492" max="9492" width="12.5703125" style="1" customWidth="1"/>
    <col min="9493" max="9493" width="29.7109375" style="1" customWidth="1"/>
    <col min="9494" max="9495" width="10.5703125" style="1" customWidth="1"/>
    <col min="9496" max="9728" width="9.140625" style="1"/>
    <col min="9729" max="9729" width="1.28515625" style="1" customWidth="1"/>
    <col min="9730" max="9730" width="9.140625" style="1" customWidth="1"/>
    <col min="9731" max="9731" width="13.140625" style="1" customWidth="1"/>
    <col min="9732" max="9732" width="39.42578125" style="1" customWidth="1"/>
    <col min="9733" max="9733" width="14" style="1" customWidth="1"/>
    <col min="9734" max="9734" width="15.42578125" style="1" customWidth="1"/>
    <col min="9735" max="9735" width="18.42578125" style="1" customWidth="1"/>
    <col min="9736" max="9738" width="9.5703125" style="1" customWidth="1"/>
    <col min="9739" max="9746" width="0" style="1" hidden="1" customWidth="1"/>
    <col min="9747" max="9747" width="14.85546875" style="1" customWidth="1"/>
    <col min="9748" max="9748" width="12.5703125" style="1" customWidth="1"/>
    <col min="9749" max="9749" width="29.7109375" style="1" customWidth="1"/>
    <col min="9750" max="9751" width="10.5703125" style="1" customWidth="1"/>
    <col min="9752" max="9984" width="9.140625" style="1"/>
    <col min="9985" max="9985" width="1.28515625" style="1" customWidth="1"/>
    <col min="9986" max="9986" width="9.140625" style="1" customWidth="1"/>
    <col min="9987" max="9987" width="13.140625" style="1" customWidth="1"/>
    <col min="9988" max="9988" width="39.42578125" style="1" customWidth="1"/>
    <col min="9989" max="9989" width="14" style="1" customWidth="1"/>
    <col min="9990" max="9990" width="15.42578125" style="1" customWidth="1"/>
    <col min="9991" max="9991" width="18.42578125" style="1" customWidth="1"/>
    <col min="9992" max="9994" width="9.5703125" style="1" customWidth="1"/>
    <col min="9995" max="10002" width="0" style="1" hidden="1" customWidth="1"/>
    <col min="10003" max="10003" width="14.85546875" style="1" customWidth="1"/>
    <col min="10004" max="10004" width="12.5703125" style="1" customWidth="1"/>
    <col min="10005" max="10005" width="29.7109375" style="1" customWidth="1"/>
    <col min="10006" max="10007" width="10.5703125" style="1" customWidth="1"/>
    <col min="10008" max="10240" width="9.140625" style="1"/>
    <col min="10241" max="10241" width="1.28515625" style="1" customWidth="1"/>
    <col min="10242" max="10242" width="9.140625" style="1" customWidth="1"/>
    <col min="10243" max="10243" width="13.140625" style="1" customWidth="1"/>
    <col min="10244" max="10244" width="39.42578125" style="1" customWidth="1"/>
    <col min="10245" max="10245" width="14" style="1" customWidth="1"/>
    <col min="10246" max="10246" width="15.42578125" style="1" customWidth="1"/>
    <col min="10247" max="10247" width="18.42578125" style="1" customWidth="1"/>
    <col min="10248" max="10250" width="9.5703125" style="1" customWidth="1"/>
    <col min="10251" max="10258" width="0" style="1" hidden="1" customWidth="1"/>
    <col min="10259" max="10259" width="14.85546875" style="1" customWidth="1"/>
    <col min="10260" max="10260" width="12.5703125" style="1" customWidth="1"/>
    <col min="10261" max="10261" width="29.7109375" style="1" customWidth="1"/>
    <col min="10262" max="10263" width="10.5703125" style="1" customWidth="1"/>
    <col min="10264" max="10496" width="9.140625" style="1"/>
    <col min="10497" max="10497" width="1.28515625" style="1" customWidth="1"/>
    <col min="10498" max="10498" width="9.140625" style="1" customWidth="1"/>
    <col min="10499" max="10499" width="13.140625" style="1" customWidth="1"/>
    <col min="10500" max="10500" width="39.42578125" style="1" customWidth="1"/>
    <col min="10501" max="10501" width="14" style="1" customWidth="1"/>
    <col min="10502" max="10502" width="15.42578125" style="1" customWidth="1"/>
    <col min="10503" max="10503" width="18.42578125" style="1" customWidth="1"/>
    <col min="10504" max="10506" width="9.5703125" style="1" customWidth="1"/>
    <col min="10507" max="10514" width="0" style="1" hidden="1" customWidth="1"/>
    <col min="10515" max="10515" width="14.85546875" style="1" customWidth="1"/>
    <col min="10516" max="10516" width="12.5703125" style="1" customWidth="1"/>
    <col min="10517" max="10517" width="29.7109375" style="1" customWidth="1"/>
    <col min="10518" max="10519" width="10.5703125" style="1" customWidth="1"/>
    <col min="10520" max="10752" width="9.140625" style="1"/>
    <col min="10753" max="10753" width="1.28515625" style="1" customWidth="1"/>
    <col min="10754" max="10754" width="9.140625" style="1" customWidth="1"/>
    <col min="10755" max="10755" width="13.140625" style="1" customWidth="1"/>
    <col min="10756" max="10756" width="39.42578125" style="1" customWidth="1"/>
    <col min="10757" max="10757" width="14" style="1" customWidth="1"/>
    <col min="10758" max="10758" width="15.42578125" style="1" customWidth="1"/>
    <col min="10759" max="10759" width="18.42578125" style="1" customWidth="1"/>
    <col min="10760" max="10762" width="9.5703125" style="1" customWidth="1"/>
    <col min="10763" max="10770" width="0" style="1" hidden="1" customWidth="1"/>
    <col min="10771" max="10771" width="14.85546875" style="1" customWidth="1"/>
    <col min="10772" max="10772" width="12.5703125" style="1" customWidth="1"/>
    <col min="10773" max="10773" width="29.7109375" style="1" customWidth="1"/>
    <col min="10774" max="10775" width="10.5703125" style="1" customWidth="1"/>
    <col min="10776" max="11008" width="9.140625" style="1"/>
    <col min="11009" max="11009" width="1.28515625" style="1" customWidth="1"/>
    <col min="11010" max="11010" width="9.140625" style="1" customWidth="1"/>
    <col min="11011" max="11011" width="13.140625" style="1" customWidth="1"/>
    <col min="11012" max="11012" width="39.42578125" style="1" customWidth="1"/>
    <col min="11013" max="11013" width="14" style="1" customWidth="1"/>
    <col min="11014" max="11014" width="15.42578125" style="1" customWidth="1"/>
    <col min="11015" max="11015" width="18.42578125" style="1" customWidth="1"/>
    <col min="11016" max="11018" width="9.5703125" style="1" customWidth="1"/>
    <col min="11019" max="11026" width="0" style="1" hidden="1" customWidth="1"/>
    <col min="11027" max="11027" width="14.85546875" style="1" customWidth="1"/>
    <col min="11028" max="11028" width="12.5703125" style="1" customWidth="1"/>
    <col min="11029" max="11029" width="29.7109375" style="1" customWidth="1"/>
    <col min="11030" max="11031" width="10.5703125" style="1" customWidth="1"/>
    <col min="11032" max="11264" width="9.140625" style="1"/>
    <col min="11265" max="11265" width="1.28515625" style="1" customWidth="1"/>
    <col min="11266" max="11266" width="9.140625" style="1" customWidth="1"/>
    <col min="11267" max="11267" width="13.140625" style="1" customWidth="1"/>
    <col min="11268" max="11268" width="39.42578125" style="1" customWidth="1"/>
    <col min="11269" max="11269" width="14" style="1" customWidth="1"/>
    <col min="11270" max="11270" width="15.42578125" style="1" customWidth="1"/>
    <col min="11271" max="11271" width="18.42578125" style="1" customWidth="1"/>
    <col min="11272" max="11274" width="9.5703125" style="1" customWidth="1"/>
    <col min="11275" max="11282" width="0" style="1" hidden="1" customWidth="1"/>
    <col min="11283" max="11283" width="14.85546875" style="1" customWidth="1"/>
    <col min="11284" max="11284" width="12.5703125" style="1" customWidth="1"/>
    <col min="11285" max="11285" width="29.7109375" style="1" customWidth="1"/>
    <col min="11286" max="11287" width="10.5703125" style="1" customWidth="1"/>
    <col min="11288" max="11520" width="9.140625" style="1"/>
    <col min="11521" max="11521" width="1.28515625" style="1" customWidth="1"/>
    <col min="11522" max="11522" width="9.140625" style="1" customWidth="1"/>
    <col min="11523" max="11523" width="13.140625" style="1" customWidth="1"/>
    <col min="11524" max="11524" width="39.42578125" style="1" customWidth="1"/>
    <col min="11525" max="11525" width="14" style="1" customWidth="1"/>
    <col min="11526" max="11526" width="15.42578125" style="1" customWidth="1"/>
    <col min="11527" max="11527" width="18.42578125" style="1" customWidth="1"/>
    <col min="11528" max="11530" width="9.5703125" style="1" customWidth="1"/>
    <col min="11531" max="11538" width="0" style="1" hidden="1" customWidth="1"/>
    <col min="11539" max="11539" width="14.85546875" style="1" customWidth="1"/>
    <col min="11540" max="11540" width="12.5703125" style="1" customWidth="1"/>
    <col min="11541" max="11541" width="29.7109375" style="1" customWidth="1"/>
    <col min="11542" max="11543" width="10.5703125" style="1" customWidth="1"/>
    <col min="11544" max="11776" width="9.140625" style="1"/>
    <col min="11777" max="11777" width="1.28515625" style="1" customWidth="1"/>
    <col min="11778" max="11778" width="9.140625" style="1" customWidth="1"/>
    <col min="11779" max="11779" width="13.140625" style="1" customWidth="1"/>
    <col min="11780" max="11780" width="39.42578125" style="1" customWidth="1"/>
    <col min="11781" max="11781" width="14" style="1" customWidth="1"/>
    <col min="11782" max="11782" width="15.42578125" style="1" customWidth="1"/>
    <col min="11783" max="11783" width="18.42578125" style="1" customWidth="1"/>
    <col min="11784" max="11786" width="9.5703125" style="1" customWidth="1"/>
    <col min="11787" max="11794" width="0" style="1" hidden="1" customWidth="1"/>
    <col min="11795" max="11795" width="14.85546875" style="1" customWidth="1"/>
    <col min="11796" max="11796" width="12.5703125" style="1" customWidth="1"/>
    <col min="11797" max="11797" width="29.7109375" style="1" customWidth="1"/>
    <col min="11798" max="11799" width="10.5703125" style="1" customWidth="1"/>
    <col min="11800" max="12032" width="9.140625" style="1"/>
    <col min="12033" max="12033" width="1.28515625" style="1" customWidth="1"/>
    <col min="12034" max="12034" width="9.140625" style="1" customWidth="1"/>
    <col min="12035" max="12035" width="13.140625" style="1" customWidth="1"/>
    <col min="12036" max="12036" width="39.42578125" style="1" customWidth="1"/>
    <col min="12037" max="12037" width="14" style="1" customWidth="1"/>
    <col min="12038" max="12038" width="15.42578125" style="1" customWidth="1"/>
    <col min="12039" max="12039" width="18.42578125" style="1" customWidth="1"/>
    <col min="12040" max="12042" width="9.5703125" style="1" customWidth="1"/>
    <col min="12043" max="12050" width="0" style="1" hidden="1" customWidth="1"/>
    <col min="12051" max="12051" width="14.85546875" style="1" customWidth="1"/>
    <col min="12052" max="12052" width="12.5703125" style="1" customWidth="1"/>
    <col min="12053" max="12053" width="29.7109375" style="1" customWidth="1"/>
    <col min="12054" max="12055" width="10.5703125" style="1" customWidth="1"/>
    <col min="12056" max="12288" width="9.140625" style="1"/>
    <col min="12289" max="12289" width="1.28515625" style="1" customWidth="1"/>
    <col min="12290" max="12290" width="9.140625" style="1" customWidth="1"/>
    <col min="12291" max="12291" width="13.140625" style="1" customWidth="1"/>
    <col min="12292" max="12292" width="39.42578125" style="1" customWidth="1"/>
    <col min="12293" max="12293" width="14" style="1" customWidth="1"/>
    <col min="12294" max="12294" width="15.42578125" style="1" customWidth="1"/>
    <col min="12295" max="12295" width="18.42578125" style="1" customWidth="1"/>
    <col min="12296" max="12298" width="9.5703125" style="1" customWidth="1"/>
    <col min="12299" max="12306" width="0" style="1" hidden="1" customWidth="1"/>
    <col min="12307" max="12307" width="14.85546875" style="1" customWidth="1"/>
    <col min="12308" max="12308" width="12.5703125" style="1" customWidth="1"/>
    <col min="12309" max="12309" width="29.7109375" style="1" customWidth="1"/>
    <col min="12310" max="12311" width="10.5703125" style="1" customWidth="1"/>
    <col min="12312" max="12544" width="9.140625" style="1"/>
    <col min="12545" max="12545" width="1.28515625" style="1" customWidth="1"/>
    <col min="12546" max="12546" width="9.140625" style="1" customWidth="1"/>
    <col min="12547" max="12547" width="13.140625" style="1" customWidth="1"/>
    <col min="12548" max="12548" width="39.42578125" style="1" customWidth="1"/>
    <col min="12549" max="12549" width="14" style="1" customWidth="1"/>
    <col min="12550" max="12550" width="15.42578125" style="1" customWidth="1"/>
    <col min="12551" max="12551" width="18.42578125" style="1" customWidth="1"/>
    <col min="12552" max="12554" width="9.5703125" style="1" customWidth="1"/>
    <col min="12555" max="12562" width="0" style="1" hidden="1" customWidth="1"/>
    <col min="12563" max="12563" width="14.85546875" style="1" customWidth="1"/>
    <col min="12564" max="12564" width="12.5703125" style="1" customWidth="1"/>
    <col min="12565" max="12565" width="29.7109375" style="1" customWidth="1"/>
    <col min="12566" max="12567" width="10.5703125" style="1" customWidth="1"/>
    <col min="12568" max="12800" width="9.140625" style="1"/>
    <col min="12801" max="12801" width="1.28515625" style="1" customWidth="1"/>
    <col min="12802" max="12802" width="9.140625" style="1" customWidth="1"/>
    <col min="12803" max="12803" width="13.140625" style="1" customWidth="1"/>
    <col min="12804" max="12804" width="39.42578125" style="1" customWidth="1"/>
    <col min="12805" max="12805" width="14" style="1" customWidth="1"/>
    <col min="12806" max="12806" width="15.42578125" style="1" customWidth="1"/>
    <col min="12807" max="12807" width="18.42578125" style="1" customWidth="1"/>
    <col min="12808" max="12810" width="9.5703125" style="1" customWidth="1"/>
    <col min="12811" max="12818" width="0" style="1" hidden="1" customWidth="1"/>
    <col min="12819" max="12819" width="14.85546875" style="1" customWidth="1"/>
    <col min="12820" max="12820" width="12.5703125" style="1" customWidth="1"/>
    <col min="12821" max="12821" width="29.7109375" style="1" customWidth="1"/>
    <col min="12822" max="12823" width="10.5703125" style="1" customWidth="1"/>
    <col min="12824" max="13056" width="9.140625" style="1"/>
    <col min="13057" max="13057" width="1.28515625" style="1" customWidth="1"/>
    <col min="13058" max="13058" width="9.140625" style="1" customWidth="1"/>
    <col min="13059" max="13059" width="13.140625" style="1" customWidth="1"/>
    <col min="13060" max="13060" width="39.42578125" style="1" customWidth="1"/>
    <col min="13061" max="13061" width="14" style="1" customWidth="1"/>
    <col min="13062" max="13062" width="15.42578125" style="1" customWidth="1"/>
    <col min="13063" max="13063" width="18.42578125" style="1" customWidth="1"/>
    <col min="13064" max="13066" width="9.5703125" style="1" customWidth="1"/>
    <col min="13067" max="13074" width="0" style="1" hidden="1" customWidth="1"/>
    <col min="13075" max="13075" width="14.85546875" style="1" customWidth="1"/>
    <col min="13076" max="13076" width="12.5703125" style="1" customWidth="1"/>
    <col min="13077" max="13077" width="29.7109375" style="1" customWidth="1"/>
    <col min="13078" max="13079" width="10.5703125" style="1" customWidth="1"/>
    <col min="13080" max="13312" width="9.140625" style="1"/>
    <col min="13313" max="13313" width="1.28515625" style="1" customWidth="1"/>
    <col min="13314" max="13314" width="9.140625" style="1" customWidth="1"/>
    <col min="13315" max="13315" width="13.140625" style="1" customWidth="1"/>
    <col min="13316" max="13316" width="39.42578125" style="1" customWidth="1"/>
    <col min="13317" max="13317" width="14" style="1" customWidth="1"/>
    <col min="13318" max="13318" width="15.42578125" style="1" customWidth="1"/>
    <col min="13319" max="13319" width="18.42578125" style="1" customWidth="1"/>
    <col min="13320" max="13322" width="9.5703125" style="1" customWidth="1"/>
    <col min="13323" max="13330" width="0" style="1" hidden="1" customWidth="1"/>
    <col min="13331" max="13331" width="14.85546875" style="1" customWidth="1"/>
    <col min="13332" max="13332" width="12.5703125" style="1" customWidth="1"/>
    <col min="13333" max="13333" width="29.7109375" style="1" customWidth="1"/>
    <col min="13334" max="13335" width="10.5703125" style="1" customWidth="1"/>
    <col min="13336" max="13568" width="9.140625" style="1"/>
    <col min="13569" max="13569" width="1.28515625" style="1" customWidth="1"/>
    <col min="13570" max="13570" width="9.140625" style="1" customWidth="1"/>
    <col min="13571" max="13571" width="13.140625" style="1" customWidth="1"/>
    <col min="13572" max="13572" width="39.42578125" style="1" customWidth="1"/>
    <col min="13573" max="13573" width="14" style="1" customWidth="1"/>
    <col min="13574" max="13574" width="15.42578125" style="1" customWidth="1"/>
    <col min="13575" max="13575" width="18.42578125" style="1" customWidth="1"/>
    <col min="13576" max="13578" width="9.5703125" style="1" customWidth="1"/>
    <col min="13579" max="13586" width="0" style="1" hidden="1" customWidth="1"/>
    <col min="13587" max="13587" width="14.85546875" style="1" customWidth="1"/>
    <col min="13588" max="13588" width="12.5703125" style="1" customWidth="1"/>
    <col min="13589" max="13589" width="29.7109375" style="1" customWidth="1"/>
    <col min="13590" max="13591" width="10.5703125" style="1" customWidth="1"/>
    <col min="13592" max="13824" width="9.140625" style="1"/>
    <col min="13825" max="13825" width="1.28515625" style="1" customWidth="1"/>
    <col min="13826" max="13826" width="9.140625" style="1" customWidth="1"/>
    <col min="13827" max="13827" width="13.140625" style="1" customWidth="1"/>
    <col min="13828" max="13828" width="39.42578125" style="1" customWidth="1"/>
    <col min="13829" max="13829" width="14" style="1" customWidth="1"/>
    <col min="13830" max="13830" width="15.42578125" style="1" customWidth="1"/>
    <col min="13831" max="13831" width="18.42578125" style="1" customWidth="1"/>
    <col min="13832" max="13834" width="9.5703125" style="1" customWidth="1"/>
    <col min="13835" max="13842" width="0" style="1" hidden="1" customWidth="1"/>
    <col min="13843" max="13843" width="14.85546875" style="1" customWidth="1"/>
    <col min="13844" max="13844" width="12.5703125" style="1" customWidth="1"/>
    <col min="13845" max="13845" width="29.7109375" style="1" customWidth="1"/>
    <col min="13846" max="13847" width="10.5703125" style="1" customWidth="1"/>
    <col min="13848" max="14080" width="9.140625" style="1"/>
    <col min="14081" max="14081" width="1.28515625" style="1" customWidth="1"/>
    <col min="14082" max="14082" width="9.140625" style="1" customWidth="1"/>
    <col min="14083" max="14083" width="13.140625" style="1" customWidth="1"/>
    <col min="14084" max="14084" width="39.42578125" style="1" customWidth="1"/>
    <col min="14085" max="14085" width="14" style="1" customWidth="1"/>
    <col min="14086" max="14086" width="15.42578125" style="1" customWidth="1"/>
    <col min="14087" max="14087" width="18.42578125" style="1" customWidth="1"/>
    <col min="14088" max="14090" width="9.5703125" style="1" customWidth="1"/>
    <col min="14091" max="14098" width="0" style="1" hidden="1" customWidth="1"/>
    <col min="14099" max="14099" width="14.85546875" style="1" customWidth="1"/>
    <col min="14100" max="14100" width="12.5703125" style="1" customWidth="1"/>
    <col min="14101" max="14101" width="29.7109375" style="1" customWidth="1"/>
    <col min="14102" max="14103" width="10.5703125" style="1" customWidth="1"/>
    <col min="14104" max="14336" width="9.140625" style="1"/>
    <col min="14337" max="14337" width="1.28515625" style="1" customWidth="1"/>
    <col min="14338" max="14338" width="9.140625" style="1" customWidth="1"/>
    <col min="14339" max="14339" width="13.140625" style="1" customWidth="1"/>
    <col min="14340" max="14340" width="39.42578125" style="1" customWidth="1"/>
    <col min="14341" max="14341" width="14" style="1" customWidth="1"/>
    <col min="14342" max="14342" width="15.42578125" style="1" customWidth="1"/>
    <col min="14343" max="14343" width="18.42578125" style="1" customWidth="1"/>
    <col min="14344" max="14346" width="9.5703125" style="1" customWidth="1"/>
    <col min="14347" max="14354" width="0" style="1" hidden="1" customWidth="1"/>
    <col min="14355" max="14355" width="14.85546875" style="1" customWidth="1"/>
    <col min="14356" max="14356" width="12.5703125" style="1" customWidth="1"/>
    <col min="14357" max="14357" width="29.7109375" style="1" customWidth="1"/>
    <col min="14358" max="14359" width="10.5703125" style="1" customWidth="1"/>
    <col min="14360" max="14592" width="9.140625" style="1"/>
    <col min="14593" max="14593" width="1.28515625" style="1" customWidth="1"/>
    <col min="14594" max="14594" width="9.140625" style="1" customWidth="1"/>
    <col min="14595" max="14595" width="13.140625" style="1" customWidth="1"/>
    <col min="14596" max="14596" width="39.42578125" style="1" customWidth="1"/>
    <col min="14597" max="14597" width="14" style="1" customWidth="1"/>
    <col min="14598" max="14598" width="15.42578125" style="1" customWidth="1"/>
    <col min="14599" max="14599" width="18.42578125" style="1" customWidth="1"/>
    <col min="14600" max="14602" width="9.5703125" style="1" customWidth="1"/>
    <col min="14603" max="14610" width="0" style="1" hidden="1" customWidth="1"/>
    <col min="14611" max="14611" width="14.85546875" style="1" customWidth="1"/>
    <col min="14612" max="14612" width="12.5703125" style="1" customWidth="1"/>
    <col min="14613" max="14613" width="29.7109375" style="1" customWidth="1"/>
    <col min="14614" max="14615" width="10.5703125" style="1" customWidth="1"/>
    <col min="14616" max="14848" width="9.140625" style="1"/>
    <col min="14849" max="14849" width="1.28515625" style="1" customWidth="1"/>
    <col min="14850" max="14850" width="9.140625" style="1" customWidth="1"/>
    <col min="14851" max="14851" width="13.140625" style="1" customWidth="1"/>
    <col min="14852" max="14852" width="39.42578125" style="1" customWidth="1"/>
    <col min="14853" max="14853" width="14" style="1" customWidth="1"/>
    <col min="14854" max="14854" width="15.42578125" style="1" customWidth="1"/>
    <col min="14855" max="14855" width="18.42578125" style="1" customWidth="1"/>
    <col min="14856" max="14858" width="9.5703125" style="1" customWidth="1"/>
    <col min="14859" max="14866" width="0" style="1" hidden="1" customWidth="1"/>
    <col min="14867" max="14867" width="14.85546875" style="1" customWidth="1"/>
    <col min="14868" max="14868" width="12.5703125" style="1" customWidth="1"/>
    <col min="14869" max="14869" width="29.7109375" style="1" customWidth="1"/>
    <col min="14870" max="14871" width="10.5703125" style="1" customWidth="1"/>
    <col min="14872" max="15104" width="9.140625" style="1"/>
    <col min="15105" max="15105" width="1.28515625" style="1" customWidth="1"/>
    <col min="15106" max="15106" width="9.140625" style="1" customWidth="1"/>
    <col min="15107" max="15107" width="13.140625" style="1" customWidth="1"/>
    <col min="15108" max="15108" width="39.42578125" style="1" customWidth="1"/>
    <col min="15109" max="15109" width="14" style="1" customWidth="1"/>
    <col min="15110" max="15110" width="15.42578125" style="1" customWidth="1"/>
    <col min="15111" max="15111" width="18.42578125" style="1" customWidth="1"/>
    <col min="15112" max="15114" width="9.5703125" style="1" customWidth="1"/>
    <col min="15115" max="15122" width="0" style="1" hidden="1" customWidth="1"/>
    <col min="15123" max="15123" width="14.85546875" style="1" customWidth="1"/>
    <col min="15124" max="15124" width="12.5703125" style="1" customWidth="1"/>
    <col min="15125" max="15125" width="29.7109375" style="1" customWidth="1"/>
    <col min="15126" max="15127" width="10.5703125" style="1" customWidth="1"/>
    <col min="15128" max="15360" width="9.140625" style="1"/>
    <col min="15361" max="15361" width="1.28515625" style="1" customWidth="1"/>
    <col min="15362" max="15362" width="9.140625" style="1" customWidth="1"/>
    <col min="15363" max="15363" width="13.140625" style="1" customWidth="1"/>
    <col min="15364" max="15364" width="39.42578125" style="1" customWidth="1"/>
    <col min="15365" max="15365" width="14" style="1" customWidth="1"/>
    <col min="15366" max="15366" width="15.42578125" style="1" customWidth="1"/>
    <col min="15367" max="15367" width="18.42578125" style="1" customWidth="1"/>
    <col min="15368" max="15370" width="9.5703125" style="1" customWidth="1"/>
    <col min="15371" max="15378" width="0" style="1" hidden="1" customWidth="1"/>
    <col min="15379" max="15379" width="14.85546875" style="1" customWidth="1"/>
    <col min="15380" max="15380" width="12.5703125" style="1" customWidth="1"/>
    <col min="15381" max="15381" width="29.7109375" style="1" customWidth="1"/>
    <col min="15382" max="15383" width="10.5703125" style="1" customWidth="1"/>
    <col min="15384" max="15616" width="9.140625" style="1"/>
    <col min="15617" max="15617" width="1.28515625" style="1" customWidth="1"/>
    <col min="15618" max="15618" width="9.140625" style="1" customWidth="1"/>
    <col min="15619" max="15619" width="13.140625" style="1" customWidth="1"/>
    <col min="15620" max="15620" width="39.42578125" style="1" customWidth="1"/>
    <col min="15621" max="15621" width="14" style="1" customWidth="1"/>
    <col min="15622" max="15622" width="15.42578125" style="1" customWidth="1"/>
    <col min="15623" max="15623" width="18.42578125" style="1" customWidth="1"/>
    <col min="15624" max="15626" width="9.5703125" style="1" customWidth="1"/>
    <col min="15627" max="15634" width="0" style="1" hidden="1" customWidth="1"/>
    <col min="15635" max="15635" width="14.85546875" style="1" customWidth="1"/>
    <col min="15636" max="15636" width="12.5703125" style="1" customWidth="1"/>
    <col min="15637" max="15637" width="29.7109375" style="1" customWidth="1"/>
    <col min="15638" max="15639" width="10.5703125" style="1" customWidth="1"/>
    <col min="15640" max="15872" width="9.140625" style="1"/>
    <col min="15873" max="15873" width="1.28515625" style="1" customWidth="1"/>
    <col min="15874" max="15874" width="9.140625" style="1" customWidth="1"/>
    <col min="15875" max="15875" width="13.140625" style="1" customWidth="1"/>
    <col min="15876" max="15876" width="39.42578125" style="1" customWidth="1"/>
    <col min="15877" max="15877" width="14" style="1" customWidth="1"/>
    <col min="15878" max="15878" width="15.42578125" style="1" customWidth="1"/>
    <col min="15879" max="15879" width="18.42578125" style="1" customWidth="1"/>
    <col min="15880" max="15882" width="9.5703125" style="1" customWidth="1"/>
    <col min="15883" max="15890" width="0" style="1" hidden="1" customWidth="1"/>
    <col min="15891" max="15891" width="14.85546875" style="1" customWidth="1"/>
    <col min="15892" max="15892" width="12.5703125" style="1" customWidth="1"/>
    <col min="15893" max="15893" width="29.7109375" style="1" customWidth="1"/>
    <col min="15894" max="15895" width="10.5703125" style="1" customWidth="1"/>
    <col min="15896" max="16128" width="9.140625" style="1"/>
    <col min="16129" max="16129" width="1.28515625" style="1" customWidth="1"/>
    <col min="16130" max="16130" width="9.140625" style="1" customWidth="1"/>
    <col min="16131" max="16131" width="13.140625" style="1" customWidth="1"/>
    <col min="16132" max="16132" width="39.42578125" style="1" customWidth="1"/>
    <col min="16133" max="16133" width="14" style="1" customWidth="1"/>
    <col min="16134" max="16134" width="15.42578125" style="1" customWidth="1"/>
    <col min="16135" max="16135" width="18.42578125" style="1" customWidth="1"/>
    <col min="16136" max="16138" width="9.5703125" style="1" customWidth="1"/>
    <col min="16139" max="16146" width="0" style="1" hidden="1" customWidth="1"/>
    <col min="16147" max="16147" width="14.85546875" style="1" customWidth="1"/>
    <col min="16148" max="16148" width="12.5703125" style="1" customWidth="1"/>
    <col min="16149" max="16149" width="29.7109375" style="1" customWidth="1"/>
    <col min="16150" max="16151" width="10.5703125" style="1" customWidth="1"/>
    <col min="16152" max="16384" width="9.140625" style="1"/>
  </cols>
  <sheetData>
    <row r="1" spans="2:19" ht="7.15" hidden="1" customHeight="1" x14ac:dyDescent="0.2"/>
    <row r="2" spans="2:19" ht="12.75" hidden="1" customHeight="1" x14ac:dyDescent="0.2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2"/>
      <c r="L2" s="3"/>
      <c r="N2" s="2"/>
      <c r="O2" s="3"/>
    </row>
    <row r="3" spans="2:19" ht="12.75" hidden="1" customHeight="1" x14ac:dyDescent="0.2">
      <c r="B3" s="70" t="s">
        <v>1</v>
      </c>
      <c r="C3" s="70"/>
      <c r="D3" s="70"/>
      <c r="E3" s="70"/>
      <c r="F3" s="70"/>
      <c r="K3" s="2"/>
      <c r="L3" s="4"/>
      <c r="N3" s="2"/>
      <c r="O3" s="4"/>
    </row>
    <row r="4" spans="2:19" ht="6" hidden="1" customHeight="1" x14ac:dyDescent="0.2">
      <c r="B4" s="27"/>
      <c r="C4" s="27"/>
      <c r="D4" s="27"/>
      <c r="E4" s="27"/>
      <c r="F4" s="27"/>
      <c r="K4" s="2"/>
      <c r="L4" s="4"/>
      <c r="N4" s="2"/>
      <c r="O4" s="4"/>
    </row>
    <row r="5" spans="2:19" ht="15" hidden="1" customHeight="1" x14ac:dyDescent="0.2">
      <c r="B5" s="69" t="s">
        <v>56</v>
      </c>
      <c r="C5" s="69"/>
      <c r="D5" s="69"/>
      <c r="E5" s="27"/>
      <c r="F5" s="27"/>
      <c r="K5" s="2"/>
      <c r="L5" s="4"/>
      <c r="N5" s="2"/>
      <c r="O5" s="4"/>
    </row>
    <row r="6" spans="2:19" ht="12.75" hidden="1" customHeight="1" x14ac:dyDescent="0.2">
      <c r="B6" s="69" t="s">
        <v>57</v>
      </c>
      <c r="C6" s="69"/>
      <c r="D6" s="69"/>
      <c r="E6" s="27"/>
      <c r="F6" s="27"/>
      <c r="K6" s="2"/>
      <c r="L6" s="4"/>
      <c r="N6" s="2"/>
      <c r="O6" s="4"/>
    </row>
    <row r="7" spans="2:19" ht="17.25" hidden="1" customHeight="1" x14ac:dyDescent="0.2">
      <c r="B7" s="70"/>
      <c r="C7" s="70"/>
      <c r="D7" s="70"/>
      <c r="E7" s="70"/>
      <c r="I7" s="72"/>
      <c r="J7" s="72"/>
    </row>
    <row r="8" spans="2:19" ht="15.75" hidden="1" x14ac:dyDescent="0.2">
      <c r="B8" s="1" t="s">
        <v>4</v>
      </c>
      <c r="I8" s="28"/>
      <c r="J8" s="28"/>
    </row>
    <row r="9" spans="2:19" ht="12.75" hidden="1" customHeight="1" x14ac:dyDescent="0.2">
      <c r="I9" s="28"/>
      <c r="J9" s="28"/>
    </row>
    <row r="10" spans="2:19" ht="14.1" hidden="1" customHeight="1" x14ac:dyDescent="0.2">
      <c r="B10" s="74" t="s">
        <v>58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26"/>
    </row>
    <row r="11" spans="2:19" ht="18" hidden="1" customHeight="1" x14ac:dyDescent="0.2">
      <c r="H11" s="5"/>
      <c r="I11" s="5"/>
      <c r="J11" s="5"/>
      <c r="K11" s="5"/>
      <c r="L11" s="5"/>
      <c r="M11" s="5"/>
    </row>
    <row r="12" spans="2:19" ht="12.75" hidden="1" customHeight="1" x14ac:dyDescent="0.2">
      <c r="B12" s="29" t="s">
        <v>59</v>
      </c>
      <c r="C12" s="29"/>
      <c r="D12" s="29" t="s">
        <v>60</v>
      </c>
      <c r="E12" s="76" t="s">
        <v>61</v>
      </c>
      <c r="F12" s="76"/>
      <c r="G12" s="76"/>
      <c r="H12" s="76"/>
      <c r="I12" s="76"/>
      <c r="J12" s="76"/>
      <c r="K12" s="30">
        <v>0</v>
      </c>
      <c r="L12" s="30"/>
      <c r="M12" s="31">
        <f>+K12+L12</f>
        <v>0</v>
      </c>
      <c r="N12" s="30">
        <v>0</v>
      </c>
      <c r="O12" s="30"/>
      <c r="P12" s="31">
        <f>+N12+O12</f>
        <v>0</v>
      </c>
      <c r="Q12" s="31">
        <f>+P12/1.25</f>
        <v>0</v>
      </c>
      <c r="R12" s="32"/>
    </row>
    <row r="13" spans="2:19" ht="409.6" hidden="1" customHeight="1" x14ac:dyDescent="0.2">
      <c r="B13" s="29" t="s">
        <v>62</v>
      </c>
      <c r="C13" s="29"/>
      <c r="D13" s="29" t="s">
        <v>63</v>
      </c>
      <c r="E13" s="76" t="s">
        <v>64</v>
      </c>
      <c r="F13" s="76"/>
      <c r="G13" s="76"/>
      <c r="H13" s="76"/>
      <c r="I13" s="76"/>
      <c r="J13" s="76"/>
      <c r="K13" s="30">
        <v>0</v>
      </c>
      <c r="L13" s="30"/>
      <c r="M13" s="31">
        <f>+K13+L13</f>
        <v>0</v>
      </c>
      <c r="N13" s="30">
        <v>0</v>
      </c>
      <c r="O13" s="30"/>
      <c r="P13" s="31">
        <f>+N13+O13</f>
        <v>0</v>
      </c>
      <c r="Q13" s="31">
        <f>+P13/1.25</f>
        <v>0</v>
      </c>
      <c r="R13" s="32"/>
    </row>
    <row r="14" spans="2:19" ht="38.25" hidden="1" x14ac:dyDescent="0.2">
      <c r="B14" s="33" t="s">
        <v>65</v>
      </c>
      <c r="C14" s="33"/>
      <c r="D14" s="34" t="s">
        <v>66</v>
      </c>
      <c r="E14" s="35"/>
      <c r="F14" s="36" t="s">
        <v>67</v>
      </c>
      <c r="G14" s="36" t="s">
        <v>68</v>
      </c>
      <c r="H14" s="36" t="s">
        <v>69</v>
      </c>
      <c r="I14" s="35"/>
      <c r="J14" s="37"/>
      <c r="K14" s="38" t="s">
        <v>70</v>
      </c>
      <c r="L14" s="38" t="s">
        <v>71</v>
      </c>
      <c r="M14" s="39" t="s">
        <v>72</v>
      </c>
      <c r="N14" s="38" t="s">
        <v>70</v>
      </c>
      <c r="O14" s="38" t="s">
        <v>71</v>
      </c>
      <c r="P14" s="36" t="s">
        <v>73</v>
      </c>
      <c r="Q14" s="40" t="s">
        <v>70</v>
      </c>
      <c r="R14" s="38" t="s">
        <v>71</v>
      </c>
    </row>
    <row r="15" spans="2:19" hidden="1" x14ac:dyDescent="0.2">
      <c r="B15" s="41"/>
      <c r="C15" s="42"/>
      <c r="D15" s="42"/>
      <c r="E15" s="42"/>
      <c r="F15" s="43">
        <f>+F71+F43+F40+F39+F30+F29+F27</f>
        <v>595315</v>
      </c>
      <c r="G15" s="43">
        <f>+G71+G43+G40+G39+G30+G29+G27</f>
        <v>476252</v>
      </c>
      <c r="H15" s="43"/>
      <c r="I15" s="42"/>
      <c r="J15" s="44"/>
      <c r="K15" s="43">
        <f t="shared" ref="K15:R15" si="0">SUM(K16:K73)</f>
        <v>252038</v>
      </c>
      <c r="L15" s="43">
        <f t="shared" si="0"/>
        <v>5702250</v>
      </c>
      <c r="M15" s="43">
        <f t="shared" si="0"/>
        <v>5954288</v>
      </c>
      <c r="N15" s="43">
        <f t="shared" si="0"/>
        <v>292315</v>
      </c>
      <c r="O15" s="43">
        <f t="shared" si="0"/>
        <v>6300300</v>
      </c>
      <c r="P15" s="43">
        <f t="shared" si="0"/>
        <v>6592615</v>
      </c>
      <c r="Q15" s="43">
        <f t="shared" si="0"/>
        <v>292315</v>
      </c>
      <c r="R15" s="43">
        <f t="shared" si="0"/>
        <v>6340950</v>
      </c>
    </row>
    <row r="16" spans="2:19" ht="12.75" hidden="1" customHeight="1" x14ac:dyDescent="0.2">
      <c r="B16" s="45">
        <v>31111</v>
      </c>
      <c r="C16" s="45"/>
      <c r="D16" s="38" t="s">
        <v>74</v>
      </c>
      <c r="E16" s="38" t="s">
        <v>74</v>
      </c>
      <c r="F16" s="31">
        <f t="shared" ref="F16:F62" si="1">+Q16+R16</f>
        <v>4231000</v>
      </c>
      <c r="G16" s="46">
        <f t="shared" ref="G16:G22" si="2">+F16</f>
        <v>4231000</v>
      </c>
      <c r="H16" s="32" t="s">
        <v>75</v>
      </c>
      <c r="I16" s="47"/>
      <c r="J16" s="47"/>
      <c r="K16" s="48"/>
      <c r="L16" s="46">
        <v>3880000</v>
      </c>
      <c r="M16" s="31">
        <f>+K16+L16</f>
        <v>3880000</v>
      </c>
      <c r="N16" s="48"/>
      <c r="O16" s="46">
        <v>4231000</v>
      </c>
      <c r="P16" s="31">
        <f t="shared" ref="P16:P62" si="3">+N16+O16</f>
        <v>4231000</v>
      </c>
      <c r="Q16" s="48"/>
      <c r="R16" s="46">
        <v>4231000</v>
      </c>
    </row>
    <row r="17" spans="2:18" ht="12.75" hidden="1" customHeight="1" x14ac:dyDescent="0.2">
      <c r="B17" s="45">
        <v>31219</v>
      </c>
      <c r="C17" s="45"/>
      <c r="D17" s="38" t="s">
        <v>76</v>
      </c>
      <c r="E17" s="38" t="s">
        <v>76</v>
      </c>
      <c r="F17" s="31">
        <f t="shared" si="1"/>
        <v>160150</v>
      </c>
      <c r="G17" s="46">
        <f t="shared" si="2"/>
        <v>160150</v>
      </c>
      <c r="H17" s="32" t="s">
        <v>75</v>
      </c>
      <c r="I17" s="47"/>
      <c r="J17" s="47"/>
      <c r="K17" s="48"/>
      <c r="L17" s="46">
        <v>140150</v>
      </c>
      <c r="M17" s="31">
        <f>+K17+L17</f>
        <v>140150</v>
      </c>
      <c r="N17" s="48"/>
      <c r="O17" s="46">
        <v>160150</v>
      </c>
      <c r="P17" s="31">
        <f t="shared" si="3"/>
        <v>160150</v>
      </c>
      <c r="Q17" s="48"/>
      <c r="R17" s="46">
        <v>160150</v>
      </c>
    </row>
    <row r="18" spans="2:18" ht="12.75" hidden="1" customHeight="1" x14ac:dyDescent="0.2">
      <c r="B18" s="45">
        <v>31321</v>
      </c>
      <c r="C18" s="45"/>
      <c r="D18" s="38" t="s">
        <v>77</v>
      </c>
      <c r="E18" s="38" t="s">
        <v>77</v>
      </c>
      <c r="F18" s="31">
        <f t="shared" si="1"/>
        <v>657000</v>
      </c>
      <c r="G18" s="46">
        <f t="shared" si="2"/>
        <v>657000</v>
      </c>
      <c r="H18" s="32" t="s">
        <v>75</v>
      </c>
      <c r="I18" s="47"/>
      <c r="J18" s="47"/>
      <c r="K18" s="48"/>
      <c r="L18" s="46">
        <v>595000</v>
      </c>
      <c r="M18" s="31">
        <f>+K18+L18</f>
        <v>595000</v>
      </c>
      <c r="N18" s="48"/>
      <c r="O18" s="46">
        <v>657000</v>
      </c>
      <c r="P18" s="31">
        <f t="shared" si="3"/>
        <v>657000</v>
      </c>
      <c r="Q18" s="48"/>
      <c r="R18" s="46">
        <v>657000</v>
      </c>
    </row>
    <row r="19" spans="2:18" ht="12.75" hidden="1" customHeight="1" x14ac:dyDescent="0.2">
      <c r="B19" s="45">
        <v>31332</v>
      </c>
      <c r="C19" s="45"/>
      <c r="D19" s="38" t="s">
        <v>78</v>
      </c>
      <c r="E19" s="38" t="s">
        <v>78</v>
      </c>
      <c r="F19" s="31">
        <f t="shared" si="1"/>
        <v>72000</v>
      </c>
      <c r="G19" s="46">
        <f t="shared" si="2"/>
        <v>72000</v>
      </c>
      <c r="H19" s="32" t="s">
        <v>75</v>
      </c>
      <c r="I19" s="47"/>
      <c r="J19" s="47"/>
      <c r="K19" s="48"/>
      <c r="L19" s="46">
        <v>66000</v>
      </c>
      <c r="M19" s="31">
        <f>+K19+L19</f>
        <v>66000</v>
      </c>
      <c r="N19" s="48"/>
      <c r="O19" s="46">
        <v>72000</v>
      </c>
      <c r="P19" s="31">
        <f t="shared" si="3"/>
        <v>72000</v>
      </c>
      <c r="Q19" s="48"/>
      <c r="R19" s="46">
        <v>72000</v>
      </c>
    </row>
    <row r="20" spans="2:18" ht="12.75" hidden="1" customHeight="1" x14ac:dyDescent="0.2">
      <c r="B20" s="29" t="s">
        <v>79</v>
      </c>
      <c r="C20" s="29"/>
      <c r="D20" s="29" t="s">
        <v>80</v>
      </c>
      <c r="E20" s="49" t="s">
        <v>81</v>
      </c>
      <c r="F20" s="31">
        <f t="shared" si="1"/>
        <v>19500</v>
      </c>
      <c r="G20" s="31">
        <f t="shared" si="2"/>
        <v>19500</v>
      </c>
      <c r="H20" s="32" t="s">
        <v>75</v>
      </c>
      <c r="I20" s="50"/>
      <c r="J20" s="51"/>
      <c r="K20" s="30">
        <v>5000</v>
      </c>
      <c r="L20" s="30"/>
      <c r="M20" s="31">
        <f>+K20+L20</f>
        <v>5000</v>
      </c>
      <c r="N20" s="30">
        <v>5000</v>
      </c>
      <c r="O20" s="30">
        <v>15000</v>
      </c>
      <c r="P20" s="31">
        <f t="shared" si="3"/>
        <v>20000</v>
      </c>
      <c r="Q20" s="30">
        <v>6500</v>
      </c>
      <c r="R20" s="30">
        <v>13000</v>
      </c>
    </row>
    <row r="21" spans="2:18" ht="12.75" hidden="1" customHeight="1" x14ac:dyDescent="0.2">
      <c r="B21" s="29" t="s">
        <v>82</v>
      </c>
      <c r="C21" s="29"/>
      <c r="D21" s="29" t="s">
        <v>83</v>
      </c>
      <c r="E21" s="49" t="s">
        <v>84</v>
      </c>
      <c r="F21" s="31">
        <f t="shared" si="1"/>
        <v>309300</v>
      </c>
      <c r="G21" s="31">
        <f t="shared" si="2"/>
        <v>309300</v>
      </c>
      <c r="H21" s="32" t="s">
        <v>75</v>
      </c>
      <c r="I21" s="50"/>
      <c r="J21" s="51"/>
      <c r="K21" s="30">
        <v>0</v>
      </c>
      <c r="L21" s="30">
        <v>270000</v>
      </c>
      <c r="M21" s="31">
        <f t="shared" ref="M21:M72" si="4">+K21+L21</f>
        <v>270000</v>
      </c>
      <c r="N21" s="30">
        <v>0</v>
      </c>
      <c r="O21" s="30">
        <v>309300</v>
      </c>
      <c r="P21" s="31">
        <f t="shared" si="3"/>
        <v>309300</v>
      </c>
      <c r="Q21" s="30">
        <v>0</v>
      </c>
      <c r="R21" s="30">
        <v>309300</v>
      </c>
    </row>
    <row r="22" spans="2:18" ht="12.75" hidden="1" customHeight="1" x14ac:dyDescent="0.2">
      <c r="B22" s="29" t="s">
        <v>82</v>
      </c>
      <c r="C22" s="29"/>
      <c r="D22" s="29" t="s">
        <v>85</v>
      </c>
      <c r="E22" s="49" t="s">
        <v>84</v>
      </c>
      <c r="F22" s="31">
        <f t="shared" si="1"/>
        <v>0</v>
      </c>
      <c r="G22" s="31">
        <f t="shared" si="2"/>
        <v>0</v>
      </c>
      <c r="H22" s="32" t="s">
        <v>75</v>
      </c>
      <c r="I22" s="50"/>
      <c r="J22" s="51"/>
      <c r="K22" s="30">
        <v>0</v>
      </c>
      <c r="L22" s="30"/>
      <c r="M22" s="31">
        <f t="shared" si="4"/>
        <v>0</v>
      </c>
      <c r="N22" s="30">
        <v>0</v>
      </c>
      <c r="O22" s="30"/>
      <c r="P22" s="31">
        <f t="shared" si="3"/>
        <v>0</v>
      </c>
      <c r="Q22" s="30">
        <v>0</v>
      </c>
      <c r="R22" s="30"/>
    </row>
    <row r="23" spans="2:18" ht="12.75" hidden="1" customHeight="1" x14ac:dyDescent="0.2">
      <c r="B23" s="29" t="s">
        <v>86</v>
      </c>
      <c r="C23" s="29"/>
      <c r="D23" s="29" t="s">
        <v>87</v>
      </c>
      <c r="E23" s="49" t="s">
        <v>88</v>
      </c>
      <c r="F23" s="31">
        <f t="shared" si="1"/>
        <v>6000</v>
      </c>
      <c r="G23" s="31">
        <f>+F23/1.25</f>
        <v>4800</v>
      </c>
      <c r="H23" s="32" t="s">
        <v>89</v>
      </c>
      <c r="I23" s="50"/>
      <c r="J23" s="51"/>
      <c r="K23" s="30">
        <v>2000</v>
      </c>
      <c r="L23" s="30">
        <v>40000</v>
      </c>
      <c r="M23" s="31">
        <f t="shared" si="4"/>
        <v>42000</v>
      </c>
      <c r="N23" s="30">
        <v>2000</v>
      </c>
      <c r="O23" s="30">
        <v>10000</v>
      </c>
      <c r="P23" s="31">
        <f t="shared" si="3"/>
        <v>12000</v>
      </c>
      <c r="Q23" s="30">
        <v>2000</v>
      </c>
      <c r="R23" s="30">
        <v>4000</v>
      </c>
    </row>
    <row r="24" spans="2:18" ht="12.75" hidden="1" customHeight="1" x14ac:dyDescent="0.2">
      <c r="B24" s="29" t="s">
        <v>90</v>
      </c>
      <c r="C24" s="29"/>
      <c r="D24" s="29" t="s">
        <v>91</v>
      </c>
      <c r="E24" s="49" t="s">
        <v>92</v>
      </c>
      <c r="F24" s="31">
        <f t="shared" si="1"/>
        <v>13000</v>
      </c>
      <c r="G24" s="31">
        <f>+F24</f>
        <v>13000</v>
      </c>
      <c r="H24" s="32" t="s">
        <v>75</v>
      </c>
      <c r="I24" s="50"/>
      <c r="J24" s="51"/>
      <c r="K24" s="30">
        <v>800</v>
      </c>
      <c r="L24" s="30"/>
      <c r="M24" s="31">
        <f t="shared" si="4"/>
        <v>800</v>
      </c>
      <c r="N24" s="30">
        <v>5000</v>
      </c>
      <c r="O24" s="30">
        <v>20000</v>
      </c>
      <c r="P24" s="31">
        <f t="shared" si="3"/>
        <v>25000</v>
      </c>
      <c r="Q24" s="30">
        <v>5000</v>
      </c>
      <c r="R24" s="30">
        <v>8000</v>
      </c>
    </row>
    <row r="25" spans="2:18" ht="12.75" hidden="1" customHeight="1" x14ac:dyDescent="0.2">
      <c r="B25" s="29" t="s">
        <v>90</v>
      </c>
      <c r="C25" s="29"/>
      <c r="D25" s="29" t="s">
        <v>93</v>
      </c>
      <c r="E25" s="49" t="s">
        <v>92</v>
      </c>
      <c r="F25" s="31">
        <f t="shared" si="1"/>
        <v>0</v>
      </c>
      <c r="G25" s="31"/>
      <c r="H25" s="32"/>
      <c r="I25" s="50"/>
      <c r="J25" s="51"/>
      <c r="K25" s="30">
        <v>0</v>
      </c>
      <c r="L25" s="30"/>
      <c r="M25" s="31">
        <f t="shared" si="4"/>
        <v>0</v>
      </c>
      <c r="N25" s="30">
        <v>0</v>
      </c>
      <c r="O25" s="30"/>
      <c r="P25" s="31">
        <f t="shared" si="3"/>
        <v>0</v>
      </c>
      <c r="Q25" s="30">
        <v>0</v>
      </c>
      <c r="R25" s="30"/>
    </row>
    <row r="26" spans="2:18" ht="12.75" hidden="1" customHeight="1" x14ac:dyDescent="0.2">
      <c r="B26" s="29" t="s">
        <v>94</v>
      </c>
      <c r="C26" s="29"/>
      <c r="D26" s="29" t="s">
        <v>95</v>
      </c>
      <c r="E26" s="49" t="s">
        <v>96</v>
      </c>
      <c r="F26" s="31">
        <f t="shared" si="1"/>
        <v>6000</v>
      </c>
      <c r="G26" s="31">
        <f>+F26/1.25</f>
        <v>4800</v>
      </c>
      <c r="H26" s="32" t="s">
        <v>89</v>
      </c>
      <c r="I26" s="50"/>
      <c r="J26" s="51"/>
      <c r="K26" s="30">
        <v>2000</v>
      </c>
      <c r="L26" s="30"/>
      <c r="M26" s="31">
        <f t="shared" si="4"/>
        <v>2000</v>
      </c>
      <c r="N26" s="30">
        <v>3000</v>
      </c>
      <c r="O26" s="30"/>
      <c r="P26" s="31">
        <f t="shared" si="3"/>
        <v>3000</v>
      </c>
      <c r="Q26" s="30">
        <v>2000</v>
      </c>
      <c r="R26" s="30">
        <v>4000</v>
      </c>
    </row>
    <row r="27" spans="2:18" ht="12.75" hidden="1" customHeight="1" x14ac:dyDescent="0.2">
      <c r="B27" s="29" t="s">
        <v>97</v>
      </c>
      <c r="C27" s="29"/>
      <c r="D27" s="29" t="s">
        <v>98</v>
      </c>
      <c r="E27" s="49" t="s">
        <v>99</v>
      </c>
      <c r="F27" s="31">
        <f t="shared" si="1"/>
        <v>54750</v>
      </c>
      <c r="G27" s="31">
        <f t="shared" ref="G27:G62" si="5">+F27/1.25</f>
        <v>43800</v>
      </c>
      <c r="H27" s="32" t="s">
        <v>89</v>
      </c>
      <c r="I27" s="50"/>
      <c r="J27" s="51"/>
      <c r="K27" s="30">
        <v>4000</v>
      </c>
      <c r="L27" s="30">
        <v>80170</v>
      </c>
      <c r="M27" s="31">
        <f t="shared" si="4"/>
        <v>84170</v>
      </c>
      <c r="N27" s="30">
        <v>4000</v>
      </c>
      <c r="O27" s="30">
        <v>68750</v>
      </c>
      <c r="P27" s="31">
        <f t="shared" si="3"/>
        <v>72750</v>
      </c>
      <c r="Q27" s="30">
        <v>6000</v>
      </c>
      <c r="R27" s="30">
        <v>48750</v>
      </c>
    </row>
    <row r="28" spans="2:18" ht="12.75" hidden="1" customHeight="1" x14ac:dyDescent="0.2">
      <c r="B28" s="29" t="s">
        <v>100</v>
      </c>
      <c r="C28" s="29"/>
      <c r="D28" s="29" t="s">
        <v>101</v>
      </c>
      <c r="E28" s="49" t="s">
        <v>102</v>
      </c>
      <c r="F28" s="31">
        <f t="shared" si="1"/>
        <v>0</v>
      </c>
      <c r="G28" s="31">
        <f t="shared" si="5"/>
        <v>0</v>
      </c>
      <c r="H28" s="32" t="s">
        <v>89</v>
      </c>
      <c r="I28" s="50"/>
      <c r="J28" s="51"/>
      <c r="K28" s="30">
        <v>0</v>
      </c>
      <c r="L28" s="30"/>
      <c r="M28" s="31">
        <f t="shared" si="4"/>
        <v>0</v>
      </c>
      <c r="N28" s="30">
        <v>0</v>
      </c>
      <c r="O28" s="30"/>
      <c r="P28" s="31">
        <f t="shared" si="3"/>
        <v>0</v>
      </c>
      <c r="Q28" s="30">
        <v>0</v>
      </c>
      <c r="R28" s="30"/>
    </row>
    <row r="29" spans="2:18" ht="12.75" hidden="1" customHeight="1" x14ac:dyDescent="0.2">
      <c r="B29" s="29" t="s">
        <v>103</v>
      </c>
      <c r="C29" s="29"/>
      <c r="D29" s="29" t="s">
        <v>104</v>
      </c>
      <c r="E29" s="49" t="s">
        <v>18</v>
      </c>
      <c r="F29" s="31">
        <f t="shared" si="1"/>
        <v>40000</v>
      </c>
      <c r="G29" s="31">
        <f>+F29/1.25</f>
        <v>32000</v>
      </c>
      <c r="H29" s="32" t="s">
        <v>89</v>
      </c>
      <c r="I29" s="50"/>
      <c r="J29" s="51"/>
      <c r="K29" s="30">
        <v>40000</v>
      </c>
      <c r="L29" s="30"/>
      <c r="M29" s="31">
        <f t="shared" si="4"/>
        <v>40000</v>
      </c>
      <c r="N29" s="30">
        <v>40000</v>
      </c>
      <c r="O29" s="30"/>
      <c r="P29" s="31">
        <f t="shared" si="3"/>
        <v>40000</v>
      </c>
      <c r="Q29" s="30">
        <v>40000</v>
      </c>
      <c r="R29" s="30"/>
    </row>
    <row r="30" spans="2:18" hidden="1" x14ac:dyDescent="0.2">
      <c r="B30" s="29" t="s">
        <v>105</v>
      </c>
      <c r="C30" s="29"/>
      <c r="D30" s="29" t="s">
        <v>106</v>
      </c>
      <c r="E30" s="49" t="s">
        <v>22</v>
      </c>
      <c r="F30" s="31">
        <f t="shared" si="1"/>
        <v>115515</v>
      </c>
      <c r="G30" s="31">
        <f t="shared" si="5"/>
        <v>92412</v>
      </c>
      <c r="H30" s="32" t="s">
        <v>89</v>
      </c>
      <c r="I30" s="50"/>
      <c r="J30" s="51"/>
      <c r="K30" s="30">
        <v>100000</v>
      </c>
      <c r="L30" s="30"/>
      <c r="M30" s="31">
        <f t="shared" si="4"/>
        <v>100000</v>
      </c>
      <c r="N30" s="30">
        <v>115515</v>
      </c>
      <c r="O30" s="30"/>
      <c r="P30" s="31">
        <f t="shared" si="3"/>
        <v>115515</v>
      </c>
      <c r="Q30" s="30">
        <v>115515</v>
      </c>
      <c r="R30" s="30"/>
    </row>
    <row r="31" spans="2:18" ht="12.75" hidden="1" customHeight="1" x14ac:dyDescent="0.2">
      <c r="B31" s="29" t="s">
        <v>107</v>
      </c>
      <c r="C31" s="29"/>
      <c r="D31" s="29" t="s">
        <v>108</v>
      </c>
      <c r="E31" s="49" t="s">
        <v>109</v>
      </c>
      <c r="F31" s="31">
        <f t="shared" si="1"/>
        <v>21000</v>
      </c>
      <c r="G31" s="31">
        <f t="shared" si="5"/>
        <v>16800</v>
      </c>
      <c r="H31" s="32" t="s">
        <v>89</v>
      </c>
      <c r="I31" s="50"/>
      <c r="J31" s="51"/>
      <c r="K31" s="30">
        <v>1000</v>
      </c>
      <c r="L31" s="30">
        <v>13000</v>
      </c>
      <c r="M31" s="31">
        <f t="shared" si="4"/>
        <v>14000</v>
      </c>
      <c r="N31" s="30">
        <v>1000</v>
      </c>
      <c r="O31" s="30">
        <v>20000</v>
      </c>
      <c r="P31" s="31">
        <f t="shared" si="3"/>
        <v>21000</v>
      </c>
      <c r="Q31" s="30">
        <v>1000</v>
      </c>
      <c r="R31" s="30">
        <v>20000</v>
      </c>
    </row>
    <row r="32" spans="2:18" ht="12.75" hidden="1" customHeight="1" x14ac:dyDescent="0.2">
      <c r="B32" s="29" t="s">
        <v>110</v>
      </c>
      <c r="C32" s="29"/>
      <c r="D32" s="29" t="s">
        <v>111</v>
      </c>
      <c r="E32" s="49" t="s">
        <v>112</v>
      </c>
      <c r="F32" s="31">
        <f t="shared" si="1"/>
        <v>0</v>
      </c>
      <c r="G32" s="31">
        <f t="shared" si="5"/>
        <v>0</v>
      </c>
      <c r="H32" s="32"/>
      <c r="I32" s="50"/>
      <c r="J32" s="51"/>
      <c r="K32" s="30">
        <v>0</v>
      </c>
      <c r="L32" s="30"/>
      <c r="M32" s="31">
        <f t="shared" si="4"/>
        <v>0</v>
      </c>
      <c r="N32" s="30">
        <v>0</v>
      </c>
      <c r="O32" s="30"/>
      <c r="P32" s="31">
        <f t="shared" si="3"/>
        <v>0</v>
      </c>
      <c r="Q32" s="30">
        <v>0</v>
      </c>
      <c r="R32" s="30"/>
    </row>
    <row r="33" spans="2:18" ht="12.75" hidden="1" customHeight="1" x14ac:dyDescent="0.2">
      <c r="B33" s="29" t="s">
        <v>113</v>
      </c>
      <c r="C33" s="29"/>
      <c r="D33" s="29" t="s">
        <v>114</v>
      </c>
      <c r="E33" s="49" t="s">
        <v>115</v>
      </c>
      <c r="F33" s="31">
        <f t="shared" si="1"/>
        <v>8200</v>
      </c>
      <c r="G33" s="31">
        <f t="shared" si="5"/>
        <v>6560</v>
      </c>
      <c r="H33" s="32" t="s">
        <v>89</v>
      </c>
      <c r="I33" s="50"/>
      <c r="J33" s="51"/>
      <c r="K33" s="30">
        <v>2500</v>
      </c>
      <c r="L33" s="30"/>
      <c r="M33" s="31">
        <f t="shared" si="4"/>
        <v>2500</v>
      </c>
      <c r="N33" s="30">
        <v>10000</v>
      </c>
      <c r="O33" s="30"/>
      <c r="P33" s="31">
        <f t="shared" si="3"/>
        <v>10000</v>
      </c>
      <c r="Q33" s="30">
        <v>8200</v>
      </c>
      <c r="R33" s="30"/>
    </row>
    <row r="34" spans="2:18" ht="12.75" hidden="1" customHeight="1" x14ac:dyDescent="0.2">
      <c r="B34" s="29" t="s">
        <v>116</v>
      </c>
      <c r="C34" s="29"/>
      <c r="D34" s="29" t="s">
        <v>117</v>
      </c>
      <c r="E34" s="49" t="s">
        <v>118</v>
      </c>
      <c r="F34" s="31">
        <f t="shared" si="1"/>
        <v>5000</v>
      </c>
      <c r="G34" s="31">
        <f t="shared" si="5"/>
        <v>4000</v>
      </c>
      <c r="H34" s="32" t="s">
        <v>89</v>
      </c>
      <c r="I34" s="50"/>
      <c r="J34" s="51"/>
      <c r="K34" s="30">
        <v>2000</v>
      </c>
      <c r="L34" s="30"/>
      <c r="M34" s="31">
        <f t="shared" si="4"/>
        <v>2000</v>
      </c>
      <c r="N34" s="30">
        <v>5000</v>
      </c>
      <c r="O34" s="30"/>
      <c r="P34" s="31">
        <f t="shared" si="3"/>
        <v>5000</v>
      </c>
      <c r="Q34" s="30">
        <v>5000</v>
      </c>
      <c r="R34" s="30"/>
    </row>
    <row r="35" spans="2:18" ht="12.75" hidden="1" customHeight="1" x14ac:dyDescent="0.2">
      <c r="B35" s="29" t="s">
        <v>119</v>
      </c>
      <c r="C35" s="29"/>
      <c r="D35" s="29" t="s">
        <v>120</v>
      </c>
      <c r="E35" s="49" t="s">
        <v>121</v>
      </c>
      <c r="F35" s="31">
        <f t="shared" si="1"/>
        <v>0</v>
      </c>
      <c r="G35" s="31">
        <f t="shared" si="5"/>
        <v>0</v>
      </c>
      <c r="H35" s="32"/>
      <c r="I35" s="50"/>
      <c r="J35" s="51"/>
      <c r="K35" s="30">
        <v>0</v>
      </c>
      <c r="L35" s="30"/>
      <c r="M35" s="31">
        <f t="shared" si="4"/>
        <v>0</v>
      </c>
      <c r="N35" s="30">
        <v>0</v>
      </c>
      <c r="O35" s="30"/>
      <c r="P35" s="31">
        <f t="shared" si="3"/>
        <v>0</v>
      </c>
      <c r="Q35" s="30">
        <v>0</v>
      </c>
      <c r="R35" s="30"/>
    </row>
    <row r="36" spans="2:18" ht="12.75" hidden="1" customHeight="1" x14ac:dyDescent="0.2">
      <c r="B36" s="29" t="s">
        <v>122</v>
      </c>
      <c r="C36" s="29"/>
      <c r="D36" s="29" t="s">
        <v>123</v>
      </c>
      <c r="E36" s="49" t="s">
        <v>124</v>
      </c>
      <c r="F36" s="31">
        <f t="shared" si="1"/>
        <v>800</v>
      </c>
      <c r="G36" s="31">
        <f t="shared" si="5"/>
        <v>640</v>
      </c>
      <c r="H36" s="32"/>
      <c r="I36" s="50"/>
      <c r="J36" s="51"/>
      <c r="K36" s="30">
        <v>0</v>
      </c>
      <c r="L36" s="30"/>
      <c r="M36" s="31">
        <f t="shared" si="4"/>
        <v>0</v>
      </c>
      <c r="N36" s="30">
        <v>0</v>
      </c>
      <c r="O36" s="30"/>
      <c r="P36" s="31">
        <f t="shared" si="3"/>
        <v>0</v>
      </c>
      <c r="Q36" s="30">
        <v>800</v>
      </c>
      <c r="R36" s="30"/>
    </row>
    <row r="37" spans="2:18" ht="12.75" hidden="1" customHeight="1" x14ac:dyDescent="0.2">
      <c r="B37" s="29" t="s">
        <v>125</v>
      </c>
      <c r="C37" s="29"/>
      <c r="D37" s="29" t="s">
        <v>126</v>
      </c>
      <c r="E37" s="49" t="s">
        <v>127</v>
      </c>
      <c r="F37" s="31">
        <f t="shared" si="1"/>
        <v>10000</v>
      </c>
      <c r="G37" s="31">
        <f t="shared" si="5"/>
        <v>8000</v>
      </c>
      <c r="H37" s="32" t="s">
        <v>89</v>
      </c>
      <c r="I37" s="50"/>
      <c r="J37" s="51"/>
      <c r="K37" s="30">
        <v>11500</v>
      </c>
      <c r="L37" s="30"/>
      <c r="M37" s="31">
        <f t="shared" si="4"/>
        <v>11500</v>
      </c>
      <c r="N37" s="30">
        <v>11500</v>
      </c>
      <c r="O37" s="30"/>
      <c r="P37" s="31">
        <f t="shared" si="3"/>
        <v>11500</v>
      </c>
      <c r="Q37" s="30">
        <v>10000</v>
      </c>
      <c r="R37" s="30"/>
    </row>
    <row r="38" spans="2:18" ht="12.75" hidden="1" customHeight="1" x14ac:dyDescent="0.2">
      <c r="B38" s="29" t="s">
        <v>128</v>
      </c>
      <c r="C38" s="29"/>
      <c r="D38" s="29" t="s">
        <v>129</v>
      </c>
      <c r="E38" s="49" t="s">
        <v>130</v>
      </c>
      <c r="F38" s="31">
        <f t="shared" si="1"/>
        <v>1500</v>
      </c>
      <c r="G38" s="31">
        <f t="shared" si="5"/>
        <v>1200</v>
      </c>
      <c r="H38" s="32"/>
      <c r="I38" s="50"/>
      <c r="J38" s="51"/>
      <c r="K38" s="30">
        <v>0</v>
      </c>
      <c r="L38" s="30"/>
      <c r="M38" s="31">
        <f t="shared" si="4"/>
        <v>0</v>
      </c>
      <c r="N38" s="30">
        <v>1000</v>
      </c>
      <c r="O38" s="30"/>
      <c r="P38" s="31">
        <f t="shared" si="3"/>
        <v>1000</v>
      </c>
      <c r="Q38" s="30">
        <v>1500</v>
      </c>
      <c r="R38" s="30"/>
    </row>
    <row r="39" spans="2:18" ht="12.75" hidden="1" customHeight="1" x14ac:dyDescent="0.2">
      <c r="B39" s="29" t="s">
        <v>131</v>
      </c>
      <c r="C39" s="29"/>
      <c r="D39" s="29" t="s">
        <v>132</v>
      </c>
      <c r="E39" s="49" t="s">
        <v>133</v>
      </c>
      <c r="F39" s="31">
        <f t="shared" si="1"/>
        <v>191550</v>
      </c>
      <c r="G39" s="31">
        <f t="shared" si="5"/>
        <v>153240</v>
      </c>
      <c r="H39" s="32" t="s">
        <v>89</v>
      </c>
      <c r="I39" s="50"/>
      <c r="J39" s="51"/>
      <c r="K39" s="30">
        <v>0</v>
      </c>
      <c r="L39" s="30"/>
      <c r="M39" s="31">
        <f t="shared" si="4"/>
        <v>0</v>
      </c>
      <c r="N39" s="30">
        <v>0</v>
      </c>
      <c r="O39" s="30">
        <v>186900</v>
      </c>
      <c r="P39" s="31">
        <f t="shared" si="3"/>
        <v>186900</v>
      </c>
      <c r="Q39" s="30">
        <v>0</v>
      </c>
      <c r="R39" s="30">
        <v>191550</v>
      </c>
    </row>
    <row r="40" spans="2:18" ht="12.75" hidden="1" customHeight="1" x14ac:dyDescent="0.2">
      <c r="B40" s="29" t="s">
        <v>134</v>
      </c>
      <c r="C40" s="29"/>
      <c r="D40" s="29" t="s">
        <v>135</v>
      </c>
      <c r="E40" s="49" t="s">
        <v>136</v>
      </c>
      <c r="F40" s="31">
        <f t="shared" si="1"/>
        <v>46000</v>
      </c>
      <c r="G40" s="31">
        <f t="shared" si="5"/>
        <v>36800</v>
      </c>
      <c r="H40" s="32" t="s">
        <v>89</v>
      </c>
      <c r="I40" s="50"/>
      <c r="J40" s="51"/>
      <c r="K40" s="30">
        <v>31138</v>
      </c>
      <c r="L40" s="30"/>
      <c r="M40" s="31">
        <f t="shared" si="4"/>
        <v>31138</v>
      </c>
      <c r="N40" s="30">
        <v>19000</v>
      </c>
      <c r="O40" s="30">
        <v>5000</v>
      </c>
      <c r="P40" s="31">
        <f t="shared" si="3"/>
        <v>24000</v>
      </c>
      <c r="Q40" s="30">
        <v>19000</v>
      </c>
      <c r="R40" s="30">
        <v>27000</v>
      </c>
    </row>
    <row r="41" spans="2:18" ht="12.75" hidden="1" customHeight="1" x14ac:dyDescent="0.2">
      <c r="B41" s="29" t="s">
        <v>137</v>
      </c>
      <c r="C41" s="29"/>
      <c r="D41" s="29" t="s">
        <v>138</v>
      </c>
      <c r="E41" s="49" t="s">
        <v>139</v>
      </c>
      <c r="F41" s="31">
        <f t="shared" si="1"/>
        <v>0</v>
      </c>
      <c r="G41" s="31">
        <f t="shared" si="5"/>
        <v>0</v>
      </c>
      <c r="H41" s="32"/>
      <c r="I41" s="50"/>
      <c r="J41" s="51"/>
      <c r="K41" s="30">
        <v>0</v>
      </c>
      <c r="L41" s="30"/>
      <c r="M41" s="31">
        <f t="shared" si="4"/>
        <v>0</v>
      </c>
      <c r="N41" s="30">
        <v>0</v>
      </c>
      <c r="O41" s="30"/>
      <c r="P41" s="31">
        <f t="shared" si="3"/>
        <v>0</v>
      </c>
      <c r="Q41" s="30">
        <v>0</v>
      </c>
      <c r="R41" s="30"/>
    </row>
    <row r="42" spans="2:18" ht="12.75" hidden="1" customHeight="1" x14ac:dyDescent="0.2">
      <c r="B42" s="29" t="s">
        <v>140</v>
      </c>
      <c r="C42" s="29"/>
      <c r="D42" s="29" t="s">
        <v>141</v>
      </c>
      <c r="E42" s="49" t="s">
        <v>142</v>
      </c>
      <c r="F42" s="31">
        <f t="shared" si="1"/>
        <v>23000</v>
      </c>
      <c r="G42" s="31">
        <f t="shared" si="5"/>
        <v>18400</v>
      </c>
      <c r="H42" s="32" t="s">
        <v>89</v>
      </c>
      <c r="I42" s="50"/>
      <c r="J42" s="51"/>
      <c r="K42" s="30">
        <v>23000</v>
      </c>
      <c r="L42" s="30"/>
      <c r="M42" s="31">
        <f t="shared" si="4"/>
        <v>23000</v>
      </c>
      <c r="N42" s="30">
        <v>23000</v>
      </c>
      <c r="O42" s="30"/>
      <c r="P42" s="31">
        <f t="shared" si="3"/>
        <v>23000</v>
      </c>
      <c r="Q42" s="30">
        <v>23000</v>
      </c>
      <c r="R42" s="30"/>
    </row>
    <row r="43" spans="2:18" ht="12.75" hidden="1" customHeight="1" x14ac:dyDescent="0.2">
      <c r="B43" s="29" t="s">
        <v>143</v>
      </c>
      <c r="C43" s="29"/>
      <c r="D43" s="29" t="s">
        <v>144</v>
      </c>
      <c r="E43" s="49" t="s">
        <v>145</v>
      </c>
      <c r="F43" s="31">
        <f t="shared" si="1"/>
        <v>46500</v>
      </c>
      <c r="G43" s="31">
        <f t="shared" si="5"/>
        <v>37200</v>
      </c>
      <c r="H43" s="32" t="s">
        <v>89</v>
      </c>
      <c r="I43" s="50"/>
      <c r="J43" s="51"/>
      <c r="K43" s="30">
        <v>6000</v>
      </c>
      <c r="L43" s="30">
        <v>40000</v>
      </c>
      <c r="M43" s="31">
        <f t="shared" si="4"/>
        <v>46000</v>
      </c>
      <c r="N43" s="30">
        <v>6000</v>
      </c>
      <c r="O43" s="30">
        <v>40000</v>
      </c>
      <c r="P43" s="31">
        <f t="shared" si="3"/>
        <v>46000</v>
      </c>
      <c r="Q43" s="30">
        <v>6500</v>
      </c>
      <c r="R43" s="30">
        <v>40000</v>
      </c>
    </row>
    <row r="44" spans="2:18" ht="12.75" hidden="1" customHeight="1" x14ac:dyDescent="0.2">
      <c r="B44" s="29" t="s">
        <v>146</v>
      </c>
      <c r="C44" s="29"/>
      <c r="D44" s="29" t="s">
        <v>147</v>
      </c>
      <c r="E44" s="49" t="s">
        <v>148</v>
      </c>
      <c r="F44" s="31">
        <f t="shared" si="1"/>
        <v>0</v>
      </c>
      <c r="G44" s="31">
        <f t="shared" si="5"/>
        <v>0</v>
      </c>
      <c r="H44" s="32"/>
      <c r="I44" s="50"/>
      <c r="J44" s="51"/>
      <c r="K44" s="30">
        <v>0</v>
      </c>
      <c r="L44" s="30"/>
      <c r="M44" s="31">
        <f t="shared" si="4"/>
        <v>0</v>
      </c>
      <c r="N44" s="30">
        <v>0</v>
      </c>
      <c r="O44" s="30"/>
      <c r="P44" s="31">
        <f t="shared" si="3"/>
        <v>0</v>
      </c>
      <c r="Q44" s="30">
        <v>0</v>
      </c>
      <c r="R44" s="30"/>
    </row>
    <row r="45" spans="2:18" ht="12.75" hidden="1" customHeight="1" x14ac:dyDescent="0.2">
      <c r="B45" s="29" t="s">
        <v>149</v>
      </c>
      <c r="C45" s="29"/>
      <c r="D45" s="29" t="s">
        <v>150</v>
      </c>
      <c r="E45" s="49" t="s">
        <v>151</v>
      </c>
      <c r="F45" s="31">
        <f t="shared" si="1"/>
        <v>3100</v>
      </c>
      <c r="G45" s="31">
        <f t="shared" si="5"/>
        <v>2480</v>
      </c>
      <c r="H45" s="32" t="s">
        <v>89</v>
      </c>
      <c r="I45" s="50"/>
      <c r="J45" s="51"/>
      <c r="K45" s="30">
        <v>0</v>
      </c>
      <c r="L45" s="30"/>
      <c r="M45" s="31">
        <f t="shared" si="4"/>
        <v>0</v>
      </c>
      <c r="N45" s="30">
        <v>3100</v>
      </c>
      <c r="O45" s="30"/>
      <c r="P45" s="31">
        <f t="shared" si="3"/>
        <v>3100</v>
      </c>
      <c r="Q45" s="30">
        <v>3100</v>
      </c>
      <c r="R45" s="30"/>
    </row>
    <row r="46" spans="2:18" ht="12.75" hidden="1" customHeight="1" x14ac:dyDescent="0.2">
      <c r="B46" s="29" t="s">
        <v>152</v>
      </c>
      <c r="C46" s="29"/>
      <c r="D46" s="29" t="s">
        <v>153</v>
      </c>
      <c r="E46" s="49" t="s">
        <v>154</v>
      </c>
      <c r="F46" s="31">
        <f t="shared" si="1"/>
        <v>0</v>
      </c>
      <c r="G46" s="31">
        <f t="shared" si="5"/>
        <v>0</v>
      </c>
      <c r="H46" s="32"/>
      <c r="I46" s="50"/>
      <c r="J46" s="51"/>
      <c r="K46" s="30">
        <v>0</v>
      </c>
      <c r="L46" s="30"/>
      <c r="M46" s="31">
        <f t="shared" si="4"/>
        <v>0</v>
      </c>
      <c r="N46" s="30">
        <v>0</v>
      </c>
      <c r="O46" s="30"/>
      <c r="P46" s="31">
        <f t="shared" si="3"/>
        <v>0</v>
      </c>
      <c r="Q46" s="30">
        <v>0</v>
      </c>
      <c r="R46" s="30"/>
    </row>
    <row r="47" spans="2:18" ht="12.75" hidden="1" customHeight="1" x14ac:dyDescent="0.2">
      <c r="B47" s="29" t="s">
        <v>155</v>
      </c>
      <c r="C47" s="29"/>
      <c r="D47" s="29" t="s">
        <v>156</v>
      </c>
      <c r="E47" s="49" t="s">
        <v>157</v>
      </c>
      <c r="F47" s="31">
        <f t="shared" si="1"/>
        <v>0</v>
      </c>
      <c r="G47" s="31">
        <f t="shared" si="5"/>
        <v>0</v>
      </c>
      <c r="H47" s="32"/>
      <c r="I47" s="50"/>
      <c r="J47" s="51"/>
      <c r="K47" s="30">
        <v>0</v>
      </c>
      <c r="L47" s="30"/>
      <c r="M47" s="31">
        <f t="shared" si="4"/>
        <v>0</v>
      </c>
      <c r="N47" s="30">
        <v>0</v>
      </c>
      <c r="O47" s="30"/>
      <c r="P47" s="31">
        <f t="shared" si="3"/>
        <v>0</v>
      </c>
      <c r="Q47" s="30">
        <v>0</v>
      </c>
      <c r="R47" s="30"/>
    </row>
    <row r="48" spans="2:18" ht="12.75" hidden="1" customHeight="1" x14ac:dyDescent="0.2">
      <c r="B48" s="29" t="s">
        <v>158</v>
      </c>
      <c r="C48" s="29"/>
      <c r="D48" s="29" t="s">
        <v>159</v>
      </c>
      <c r="E48" s="49" t="s">
        <v>160</v>
      </c>
      <c r="F48" s="31">
        <f t="shared" si="1"/>
        <v>0</v>
      </c>
      <c r="G48" s="31">
        <f t="shared" si="5"/>
        <v>0</v>
      </c>
      <c r="H48" s="32"/>
      <c r="I48" s="50"/>
      <c r="J48" s="51"/>
      <c r="K48" s="30">
        <v>0</v>
      </c>
      <c r="L48" s="30"/>
      <c r="M48" s="31">
        <f t="shared" si="4"/>
        <v>0</v>
      </c>
      <c r="N48" s="30">
        <v>0</v>
      </c>
      <c r="O48" s="30"/>
      <c r="P48" s="31">
        <f t="shared" si="3"/>
        <v>0</v>
      </c>
      <c r="Q48" s="30">
        <v>0</v>
      </c>
      <c r="R48" s="30"/>
    </row>
    <row r="49" spans="2:18" ht="12.75" hidden="1" customHeight="1" x14ac:dyDescent="0.2">
      <c r="B49" s="29" t="s">
        <v>161</v>
      </c>
      <c r="C49" s="29"/>
      <c r="D49" s="29" t="s">
        <v>162</v>
      </c>
      <c r="E49" s="49" t="s">
        <v>163</v>
      </c>
      <c r="F49" s="31">
        <f t="shared" si="1"/>
        <v>14300</v>
      </c>
      <c r="G49" s="31">
        <f t="shared" si="5"/>
        <v>11440</v>
      </c>
      <c r="H49" s="32" t="s">
        <v>89</v>
      </c>
      <c r="I49" s="50"/>
      <c r="J49" s="51"/>
      <c r="K49" s="30">
        <v>7000</v>
      </c>
      <c r="L49" s="30"/>
      <c r="M49" s="31">
        <f t="shared" si="4"/>
        <v>7000</v>
      </c>
      <c r="N49" s="30">
        <v>7000</v>
      </c>
      <c r="O49" s="30">
        <v>7800</v>
      </c>
      <c r="P49" s="31">
        <f t="shared" si="3"/>
        <v>14800</v>
      </c>
      <c r="Q49" s="30">
        <v>6500</v>
      </c>
      <c r="R49" s="30">
        <v>7800</v>
      </c>
    </row>
    <row r="50" spans="2:18" ht="12.75" hidden="1" customHeight="1" x14ac:dyDescent="0.2">
      <c r="B50" s="29" t="s">
        <v>164</v>
      </c>
      <c r="C50" s="29"/>
      <c r="D50" s="29" t="s">
        <v>165</v>
      </c>
      <c r="E50" s="49" t="s">
        <v>166</v>
      </c>
      <c r="F50" s="31">
        <f t="shared" si="1"/>
        <v>0</v>
      </c>
      <c r="G50" s="31">
        <f t="shared" si="5"/>
        <v>0</v>
      </c>
      <c r="H50" s="32"/>
      <c r="I50" s="50"/>
      <c r="J50" s="51"/>
      <c r="K50" s="30">
        <v>0</v>
      </c>
      <c r="L50" s="30"/>
      <c r="M50" s="31">
        <f t="shared" si="4"/>
        <v>0</v>
      </c>
      <c r="N50" s="30">
        <v>0</v>
      </c>
      <c r="O50" s="30"/>
      <c r="P50" s="31">
        <f t="shared" si="3"/>
        <v>0</v>
      </c>
      <c r="Q50" s="30">
        <v>0</v>
      </c>
      <c r="R50" s="30"/>
    </row>
    <row r="51" spans="2:18" ht="12.75" hidden="1" customHeight="1" x14ac:dyDescent="0.2">
      <c r="B51" s="29" t="s">
        <v>167</v>
      </c>
      <c r="C51" s="29"/>
      <c r="D51" s="29" t="s">
        <v>168</v>
      </c>
      <c r="E51" s="49" t="s">
        <v>169</v>
      </c>
      <c r="F51" s="31">
        <f t="shared" si="1"/>
        <v>1000</v>
      </c>
      <c r="G51" s="31">
        <f t="shared" si="5"/>
        <v>800</v>
      </c>
      <c r="H51" s="32" t="s">
        <v>89</v>
      </c>
      <c r="I51" s="50"/>
      <c r="J51" s="51"/>
      <c r="K51" s="30">
        <v>2000</v>
      </c>
      <c r="L51" s="30"/>
      <c r="M51" s="31">
        <f t="shared" si="4"/>
        <v>2000</v>
      </c>
      <c r="N51" s="30">
        <v>2000</v>
      </c>
      <c r="O51" s="30"/>
      <c r="P51" s="31">
        <f t="shared" si="3"/>
        <v>2000</v>
      </c>
      <c r="Q51" s="30">
        <v>1000</v>
      </c>
      <c r="R51" s="30"/>
    </row>
    <row r="52" spans="2:18" ht="12.75" hidden="1" customHeight="1" x14ac:dyDescent="0.2">
      <c r="B52" s="29" t="s">
        <v>170</v>
      </c>
      <c r="C52" s="29"/>
      <c r="D52" s="29" t="s">
        <v>171</v>
      </c>
      <c r="E52" s="49" t="s">
        <v>172</v>
      </c>
      <c r="F52" s="31">
        <f t="shared" si="1"/>
        <v>0</v>
      </c>
      <c r="G52" s="31">
        <f t="shared" si="5"/>
        <v>0</v>
      </c>
      <c r="H52" s="32"/>
      <c r="I52" s="50"/>
      <c r="J52" s="51"/>
      <c r="K52" s="30">
        <v>0</v>
      </c>
      <c r="L52" s="30"/>
      <c r="M52" s="31">
        <f t="shared" si="4"/>
        <v>0</v>
      </c>
      <c r="N52" s="30">
        <v>0</v>
      </c>
      <c r="O52" s="30"/>
      <c r="P52" s="31">
        <f t="shared" si="3"/>
        <v>0</v>
      </c>
      <c r="Q52" s="30">
        <v>0</v>
      </c>
      <c r="R52" s="30"/>
    </row>
    <row r="53" spans="2:18" ht="12.75" hidden="1" customHeight="1" x14ac:dyDescent="0.2">
      <c r="B53" s="29" t="s">
        <v>173</v>
      </c>
      <c r="C53" s="29"/>
      <c r="D53" s="29" t="s">
        <v>174</v>
      </c>
      <c r="E53" s="49" t="s">
        <v>175</v>
      </c>
      <c r="F53" s="31">
        <f t="shared" si="1"/>
        <v>10200</v>
      </c>
      <c r="G53" s="31">
        <f t="shared" si="5"/>
        <v>8160</v>
      </c>
      <c r="H53" s="32" t="s">
        <v>89</v>
      </c>
      <c r="I53" s="50"/>
      <c r="J53" s="51"/>
      <c r="K53" s="30">
        <v>2000</v>
      </c>
      <c r="L53" s="30"/>
      <c r="M53" s="31">
        <f t="shared" si="4"/>
        <v>2000</v>
      </c>
      <c r="N53" s="30">
        <v>10000</v>
      </c>
      <c r="O53" s="30">
        <v>5000</v>
      </c>
      <c r="P53" s="31">
        <f t="shared" si="3"/>
        <v>15000</v>
      </c>
      <c r="Q53" s="30">
        <v>5200</v>
      </c>
      <c r="R53" s="30">
        <v>5000</v>
      </c>
    </row>
    <row r="54" spans="2:18" ht="12.75" hidden="1" customHeight="1" x14ac:dyDescent="0.2">
      <c r="B54" s="29" t="s">
        <v>176</v>
      </c>
      <c r="C54" s="29"/>
      <c r="D54" s="29" t="s">
        <v>177</v>
      </c>
      <c r="E54" s="49" t="s">
        <v>178</v>
      </c>
      <c r="F54" s="31">
        <f t="shared" si="1"/>
        <v>0</v>
      </c>
      <c r="G54" s="31">
        <f t="shared" si="5"/>
        <v>0</v>
      </c>
      <c r="H54" s="32"/>
      <c r="I54" s="50"/>
      <c r="J54" s="51"/>
      <c r="K54" s="30">
        <v>0</v>
      </c>
      <c r="L54" s="30"/>
      <c r="M54" s="31">
        <f t="shared" si="4"/>
        <v>0</v>
      </c>
      <c r="N54" s="30">
        <v>0</v>
      </c>
      <c r="O54" s="30"/>
      <c r="P54" s="31">
        <f t="shared" si="3"/>
        <v>0</v>
      </c>
      <c r="Q54" s="30">
        <v>0</v>
      </c>
      <c r="R54" s="30"/>
    </row>
    <row r="55" spans="2:18" ht="12.75" hidden="1" customHeight="1" x14ac:dyDescent="0.2">
      <c r="B55" s="29" t="s">
        <v>179</v>
      </c>
      <c r="C55" s="29"/>
      <c r="D55" s="29" t="s">
        <v>180</v>
      </c>
      <c r="E55" s="49" t="s">
        <v>181</v>
      </c>
      <c r="F55" s="31">
        <f t="shared" si="1"/>
        <v>4000</v>
      </c>
      <c r="G55" s="31">
        <f t="shared" si="5"/>
        <v>3200</v>
      </c>
      <c r="H55" s="32" t="s">
        <v>89</v>
      </c>
      <c r="I55" s="50"/>
      <c r="J55" s="51"/>
      <c r="K55" s="30">
        <v>2000</v>
      </c>
      <c r="L55" s="30"/>
      <c r="M55" s="31">
        <f t="shared" si="4"/>
        <v>2000</v>
      </c>
      <c r="N55" s="30">
        <v>2000</v>
      </c>
      <c r="O55" s="30"/>
      <c r="P55" s="31">
        <f t="shared" si="3"/>
        <v>2000</v>
      </c>
      <c r="Q55" s="30">
        <v>4000</v>
      </c>
      <c r="R55" s="30"/>
    </row>
    <row r="56" spans="2:18" ht="12.75" hidden="1" customHeight="1" x14ac:dyDescent="0.2">
      <c r="B56" s="29" t="s">
        <v>182</v>
      </c>
      <c r="C56" s="29"/>
      <c r="D56" s="29" t="s">
        <v>183</v>
      </c>
      <c r="E56" s="49" t="s">
        <v>184</v>
      </c>
      <c r="F56" s="31">
        <f t="shared" si="1"/>
        <v>1000</v>
      </c>
      <c r="G56" s="31">
        <f t="shared" si="5"/>
        <v>800</v>
      </c>
      <c r="H56" s="32" t="s">
        <v>89</v>
      </c>
      <c r="I56" s="50"/>
      <c r="J56" s="51"/>
      <c r="K56" s="30">
        <v>600</v>
      </c>
      <c r="L56" s="30"/>
      <c r="M56" s="31">
        <f t="shared" si="4"/>
        <v>600</v>
      </c>
      <c r="N56" s="30">
        <v>700</v>
      </c>
      <c r="O56" s="30"/>
      <c r="P56" s="31">
        <f t="shared" si="3"/>
        <v>700</v>
      </c>
      <c r="Q56" s="30">
        <v>1000</v>
      </c>
      <c r="R56" s="30"/>
    </row>
    <row r="57" spans="2:18" ht="12.75" hidden="1" customHeight="1" x14ac:dyDescent="0.2">
      <c r="B57" s="29" t="s">
        <v>185</v>
      </c>
      <c r="C57" s="29"/>
      <c r="D57" s="29" t="s">
        <v>186</v>
      </c>
      <c r="E57" s="49" t="s">
        <v>187</v>
      </c>
      <c r="F57" s="31">
        <f t="shared" si="1"/>
        <v>4400</v>
      </c>
      <c r="G57" s="31">
        <f t="shared" si="5"/>
        <v>3520</v>
      </c>
      <c r="H57" s="32" t="s">
        <v>89</v>
      </c>
      <c r="I57" s="50"/>
      <c r="J57" s="51"/>
      <c r="K57" s="30">
        <v>2000</v>
      </c>
      <c r="L57" s="30"/>
      <c r="M57" s="31">
        <f t="shared" si="4"/>
        <v>2000</v>
      </c>
      <c r="N57" s="30">
        <v>2000</v>
      </c>
      <c r="O57" s="30"/>
      <c r="P57" s="31">
        <f t="shared" si="3"/>
        <v>2000</v>
      </c>
      <c r="Q57" s="30">
        <v>4400</v>
      </c>
      <c r="R57" s="30"/>
    </row>
    <row r="58" spans="2:18" ht="12.75" hidden="1" customHeight="1" x14ac:dyDescent="0.2">
      <c r="B58" s="29" t="s">
        <v>188</v>
      </c>
      <c r="C58" s="29"/>
      <c r="D58" s="29" t="s">
        <v>189</v>
      </c>
      <c r="E58" s="49" t="s">
        <v>190</v>
      </c>
      <c r="F58" s="31">
        <f t="shared" si="1"/>
        <v>20800</v>
      </c>
      <c r="G58" s="31">
        <f t="shared" si="5"/>
        <v>16640</v>
      </c>
      <c r="H58" s="32" t="s">
        <v>89</v>
      </c>
      <c r="I58" s="50"/>
      <c r="J58" s="51"/>
      <c r="K58" s="30">
        <v>1000</v>
      </c>
      <c r="L58" s="30">
        <v>10800</v>
      </c>
      <c r="M58" s="31">
        <f t="shared" si="4"/>
        <v>11800</v>
      </c>
      <c r="N58" s="30">
        <v>10000</v>
      </c>
      <c r="O58" s="30">
        <v>10800</v>
      </c>
      <c r="P58" s="31">
        <f t="shared" si="3"/>
        <v>20800</v>
      </c>
      <c r="Q58" s="30">
        <v>10000</v>
      </c>
      <c r="R58" s="30">
        <v>10800</v>
      </c>
    </row>
    <row r="59" spans="2:18" ht="12.75" hidden="1" customHeight="1" x14ac:dyDescent="0.2">
      <c r="B59" s="29" t="s">
        <v>191</v>
      </c>
      <c r="C59" s="29"/>
      <c r="D59" s="29" t="s">
        <v>192</v>
      </c>
      <c r="E59" s="49" t="s">
        <v>193</v>
      </c>
      <c r="F59" s="31">
        <f t="shared" si="1"/>
        <v>4000</v>
      </c>
      <c r="G59" s="31">
        <f t="shared" si="5"/>
        <v>3200</v>
      </c>
      <c r="H59" s="32" t="s">
        <v>89</v>
      </c>
      <c r="I59" s="50"/>
      <c r="J59" s="51"/>
      <c r="K59" s="30">
        <v>3000</v>
      </c>
      <c r="L59" s="30"/>
      <c r="M59" s="31">
        <f t="shared" si="4"/>
        <v>3000</v>
      </c>
      <c r="N59" s="30">
        <v>3000</v>
      </c>
      <c r="O59" s="30"/>
      <c r="P59" s="31">
        <f t="shared" si="3"/>
        <v>3000</v>
      </c>
      <c r="Q59" s="30">
        <v>4000</v>
      </c>
      <c r="R59" s="30"/>
    </row>
    <row r="60" spans="2:18" ht="12.75" hidden="1" customHeight="1" x14ac:dyDescent="0.2">
      <c r="B60" s="29" t="s">
        <v>194</v>
      </c>
      <c r="C60" s="29"/>
      <c r="D60" s="29" t="s">
        <v>195</v>
      </c>
      <c r="E60" s="49" t="s">
        <v>196</v>
      </c>
      <c r="F60" s="31">
        <f t="shared" si="1"/>
        <v>0</v>
      </c>
      <c r="G60" s="31">
        <f t="shared" si="5"/>
        <v>0</v>
      </c>
      <c r="H60" s="32"/>
      <c r="I60" s="50"/>
      <c r="J60" s="51"/>
      <c r="K60" s="30">
        <v>0</v>
      </c>
      <c r="L60" s="30"/>
      <c r="M60" s="31">
        <f t="shared" si="4"/>
        <v>0</v>
      </c>
      <c r="N60" s="30">
        <v>0</v>
      </c>
      <c r="O60" s="30"/>
      <c r="P60" s="31">
        <f t="shared" si="3"/>
        <v>0</v>
      </c>
      <c r="Q60" s="30">
        <v>0</v>
      </c>
      <c r="R60" s="30"/>
    </row>
    <row r="61" spans="2:18" ht="12.75" hidden="1" customHeight="1" x14ac:dyDescent="0.2">
      <c r="B61" s="29" t="s">
        <v>197</v>
      </c>
      <c r="C61" s="29"/>
      <c r="D61" s="29" t="s">
        <v>198</v>
      </c>
      <c r="E61" s="49" t="s">
        <v>199</v>
      </c>
      <c r="F61" s="31">
        <f t="shared" si="1"/>
        <v>1100</v>
      </c>
      <c r="G61" s="31">
        <f t="shared" si="5"/>
        <v>880</v>
      </c>
      <c r="H61" s="32" t="s">
        <v>89</v>
      </c>
      <c r="I61" s="50"/>
      <c r="J61" s="51"/>
      <c r="K61" s="30">
        <v>1500</v>
      </c>
      <c r="L61" s="30"/>
      <c r="M61" s="31">
        <f t="shared" si="4"/>
        <v>1500</v>
      </c>
      <c r="N61" s="30">
        <v>1500</v>
      </c>
      <c r="O61" s="30"/>
      <c r="P61" s="31">
        <f t="shared" si="3"/>
        <v>1500</v>
      </c>
      <c r="Q61" s="30">
        <v>1100</v>
      </c>
      <c r="R61" s="30"/>
    </row>
    <row r="62" spans="2:18" ht="12.75" hidden="1" customHeight="1" x14ac:dyDescent="0.2">
      <c r="B62" s="52">
        <v>37229</v>
      </c>
      <c r="C62" s="52"/>
      <c r="D62" s="29"/>
      <c r="E62" s="49" t="s">
        <v>200</v>
      </c>
      <c r="F62" s="31">
        <f t="shared" si="1"/>
        <v>430600</v>
      </c>
      <c r="G62" s="31">
        <f t="shared" si="5"/>
        <v>344480</v>
      </c>
      <c r="H62" s="32" t="s">
        <v>75</v>
      </c>
      <c r="I62" s="50"/>
      <c r="J62" s="51"/>
      <c r="K62" s="30"/>
      <c r="L62" s="30">
        <v>517130</v>
      </c>
      <c r="M62" s="31">
        <f t="shared" si="4"/>
        <v>517130</v>
      </c>
      <c r="N62" s="30"/>
      <c r="O62" s="30">
        <f>200000+80000+151600</f>
        <v>431600</v>
      </c>
      <c r="P62" s="31">
        <f t="shared" si="3"/>
        <v>431600</v>
      </c>
      <c r="Q62" s="30"/>
      <c r="R62" s="30">
        <v>430600</v>
      </c>
    </row>
    <row r="63" spans="2:18" ht="12.75" hidden="1" customHeight="1" x14ac:dyDescent="0.2">
      <c r="B63" s="53" t="s">
        <v>201</v>
      </c>
      <c r="C63" s="54"/>
      <c r="D63" s="54"/>
      <c r="E63" s="54"/>
      <c r="F63" s="43"/>
      <c r="G63" s="43"/>
      <c r="H63" s="43"/>
      <c r="I63" s="54"/>
      <c r="J63" s="55"/>
      <c r="K63" s="43"/>
      <c r="L63" s="43"/>
      <c r="M63" s="43"/>
      <c r="N63" s="43"/>
      <c r="O63" s="43"/>
      <c r="P63" s="43"/>
      <c r="Q63" s="43"/>
      <c r="R63" s="43"/>
    </row>
    <row r="64" spans="2:18" ht="12.75" hidden="1" customHeight="1" x14ac:dyDescent="0.2">
      <c r="B64" s="29" t="s">
        <v>113</v>
      </c>
      <c r="C64" s="29"/>
      <c r="D64" s="29" t="s">
        <v>202</v>
      </c>
      <c r="E64" s="49" t="s">
        <v>115</v>
      </c>
      <c r="F64" s="31">
        <f>+Q64+R64</f>
        <v>0</v>
      </c>
      <c r="G64" s="31"/>
      <c r="H64" s="32"/>
      <c r="I64" s="50"/>
      <c r="J64" s="51"/>
      <c r="K64" s="30">
        <v>0</v>
      </c>
      <c r="L64" s="30"/>
      <c r="M64" s="31">
        <f t="shared" si="4"/>
        <v>0</v>
      </c>
      <c r="N64" s="30">
        <v>0</v>
      </c>
      <c r="O64" s="30"/>
      <c r="P64" s="31">
        <f>+N64+O64</f>
        <v>0</v>
      </c>
      <c r="Q64" s="30">
        <v>0</v>
      </c>
      <c r="R64" s="30"/>
    </row>
    <row r="65" spans="2:21" ht="12.75" hidden="1" customHeight="1" x14ac:dyDescent="0.2">
      <c r="B65" s="29" t="s">
        <v>134</v>
      </c>
      <c r="C65" s="29"/>
      <c r="D65" s="29" t="s">
        <v>203</v>
      </c>
      <c r="E65" s="49" t="s">
        <v>136</v>
      </c>
      <c r="F65" s="31">
        <f>+Q65+R65</f>
        <v>0</v>
      </c>
      <c r="G65" s="31"/>
      <c r="H65" s="32"/>
      <c r="I65" s="50"/>
      <c r="J65" s="51"/>
      <c r="K65" s="30">
        <v>0</v>
      </c>
      <c r="L65" s="30"/>
      <c r="M65" s="31">
        <f t="shared" si="4"/>
        <v>0</v>
      </c>
      <c r="N65" s="30">
        <v>0</v>
      </c>
      <c r="O65" s="30"/>
      <c r="P65" s="31">
        <f>+N65+O65</f>
        <v>0</v>
      </c>
      <c r="Q65" s="30">
        <v>0</v>
      </c>
      <c r="R65" s="30"/>
    </row>
    <row r="66" spans="2:21" ht="12.75" hidden="1" customHeight="1" x14ac:dyDescent="0.2">
      <c r="B66" s="29" t="s">
        <v>204</v>
      </c>
      <c r="C66" s="29"/>
      <c r="D66" s="29" t="s">
        <v>205</v>
      </c>
      <c r="E66" s="49" t="s">
        <v>206</v>
      </c>
      <c r="F66" s="31">
        <f>+Q66+R66</f>
        <v>0</v>
      </c>
      <c r="G66" s="31"/>
      <c r="H66" s="32"/>
      <c r="I66" s="50"/>
      <c r="J66" s="51"/>
      <c r="K66" s="30">
        <v>0</v>
      </c>
      <c r="L66" s="30"/>
      <c r="M66" s="31">
        <f t="shared" si="4"/>
        <v>0</v>
      </c>
      <c r="N66" s="30">
        <v>0</v>
      </c>
      <c r="O66" s="30"/>
      <c r="P66" s="31">
        <f>+N66+O66</f>
        <v>0</v>
      </c>
      <c r="Q66" s="30">
        <v>0</v>
      </c>
      <c r="R66" s="30"/>
    </row>
    <row r="67" spans="2:21" ht="12.75" hidden="1" customHeight="1" x14ac:dyDescent="0.2">
      <c r="B67" s="29" t="s">
        <v>207</v>
      </c>
      <c r="C67" s="29"/>
      <c r="D67" s="29" t="s">
        <v>208</v>
      </c>
      <c r="E67" s="49" t="s">
        <v>209</v>
      </c>
      <c r="F67" s="31">
        <f>+Q67+R67</f>
        <v>0</v>
      </c>
      <c r="G67" s="31"/>
      <c r="H67" s="32"/>
      <c r="I67" s="50"/>
      <c r="J67" s="51"/>
      <c r="K67" s="30">
        <v>0</v>
      </c>
      <c r="L67" s="30"/>
      <c r="M67" s="31">
        <f t="shared" si="4"/>
        <v>0</v>
      </c>
      <c r="N67" s="30">
        <v>0</v>
      </c>
      <c r="O67" s="30"/>
      <c r="P67" s="31">
        <f>+N67+O67</f>
        <v>0</v>
      </c>
      <c r="Q67" s="30">
        <v>0</v>
      </c>
      <c r="R67" s="30"/>
    </row>
    <row r="68" spans="2:21" ht="12.75" hidden="1" customHeight="1" x14ac:dyDescent="0.2">
      <c r="B68" s="29" t="s">
        <v>210</v>
      </c>
      <c r="C68" s="29"/>
      <c r="D68" s="29" t="s">
        <v>211</v>
      </c>
      <c r="E68" s="49" t="s">
        <v>212</v>
      </c>
      <c r="F68" s="31">
        <f>+Q68+R68</f>
        <v>0</v>
      </c>
      <c r="G68" s="31"/>
      <c r="H68" s="32"/>
      <c r="I68" s="50"/>
      <c r="J68" s="51"/>
      <c r="K68" s="30">
        <v>0</v>
      </c>
      <c r="L68" s="30"/>
      <c r="M68" s="31">
        <f t="shared" si="4"/>
        <v>0</v>
      </c>
      <c r="N68" s="30">
        <v>0</v>
      </c>
      <c r="O68" s="30"/>
      <c r="P68" s="31">
        <f>+N68+O68</f>
        <v>0</v>
      </c>
      <c r="Q68" s="30">
        <v>0</v>
      </c>
      <c r="R68" s="30"/>
    </row>
    <row r="69" spans="2:21" ht="12.75" hidden="1" customHeight="1" x14ac:dyDescent="0.2">
      <c r="B69" s="53" t="s">
        <v>213</v>
      </c>
      <c r="C69" s="54"/>
      <c r="D69" s="54"/>
      <c r="E69" s="54"/>
      <c r="F69" s="43"/>
      <c r="G69" s="43"/>
      <c r="H69" s="43"/>
      <c r="I69" s="54"/>
      <c r="J69" s="55"/>
      <c r="K69" s="43"/>
      <c r="L69" s="43"/>
      <c r="M69" s="43"/>
      <c r="N69" s="43"/>
      <c r="O69" s="43"/>
      <c r="P69" s="43"/>
      <c r="Q69" s="43"/>
      <c r="R69" s="43"/>
    </row>
    <row r="70" spans="2:21" ht="12.75" hidden="1" customHeight="1" x14ac:dyDescent="0.2">
      <c r="B70" s="29" t="s">
        <v>214</v>
      </c>
      <c r="C70" s="29"/>
      <c r="D70" s="29" t="s">
        <v>215</v>
      </c>
      <c r="E70" s="49" t="s">
        <v>216</v>
      </c>
      <c r="F70" s="31">
        <f>+Q70+R70</f>
        <v>0</v>
      </c>
      <c r="G70" s="31"/>
      <c r="H70" s="32"/>
      <c r="I70" s="50"/>
      <c r="J70" s="51"/>
      <c r="K70" s="30">
        <v>0</v>
      </c>
      <c r="L70" s="30"/>
      <c r="M70" s="31">
        <f t="shared" si="4"/>
        <v>0</v>
      </c>
      <c r="N70" s="30">
        <v>0</v>
      </c>
      <c r="O70" s="30"/>
      <c r="P70" s="31">
        <f>+N70+O70</f>
        <v>0</v>
      </c>
      <c r="Q70" s="30">
        <v>0</v>
      </c>
      <c r="R70" s="30"/>
    </row>
    <row r="71" spans="2:21" hidden="1" x14ac:dyDescent="0.2">
      <c r="B71" s="29" t="s">
        <v>217</v>
      </c>
      <c r="C71" s="29"/>
      <c r="D71" s="29" t="s">
        <v>218</v>
      </c>
      <c r="E71" s="49" t="s">
        <v>219</v>
      </c>
      <c r="F71" s="31">
        <f>+Q71+R71</f>
        <v>101000</v>
      </c>
      <c r="G71" s="31">
        <f>+F71/1.25</f>
        <v>80800</v>
      </c>
      <c r="H71" s="32" t="s">
        <v>89</v>
      </c>
      <c r="I71" s="50"/>
      <c r="J71" s="51"/>
      <c r="K71" s="30">
        <v>0</v>
      </c>
      <c r="L71" s="30">
        <v>50000</v>
      </c>
      <c r="M71" s="31">
        <f t="shared" si="4"/>
        <v>50000</v>
      </c>
      <c r="N71" s="30">
        <v>0</v>
      </c>
      <c r="O71" s="30">
        <v>50000</v>
      </c>
      <c r="P71" s="31">
        <f>+N71+O71</f>
        <v>50000</v>
      </c>
      <c r="Q71" s="30">
        <v>0</v>
      </c>
      <c r="R71" s="30">
        <v>101000</v>
      </c>
    </row>
    <row r="72" spans="2:21" hidden="1" x14ac:dyDescent="0.2">
      <c r="B72" s="29" t="s">
        <v>59</v>
      </c>
      <c r="C72" s="29"/>
      <c r="D72" s="29" t="s">
        <v>60</v>
      </c>
      <c r="E72" s="76" t="s">
        <v>61</v>
      </c>
      <c r="F72" s="76"/>
      <c r="G72" s="76"/>
      <c r="H72" s="76"/>
      <c r="I72" s="76"/>
      <c r="J72" s="76"/>
      <c r="K72" s="30">
        <v>0</v>
      </c>
      <c r="L72" s="30"/>
      <c r="M72" s="31">
        <f t="shared" si="4"/>
        <v>0</v>
      </c>
      <c r="N72" s="30">
        <v>0</v>
      </c>
      <c r="O72" s="30"/>
      <c r="P72" s="31">
        <f>+N72+O72</f>
        <v>0</v>
      </c>
      <c r="Q72" s="30">
        <v>0</v>
      </c>
      <c r="R72" s="30"/>
      <c r="S72" s="31">
        <f>+Q72+R72</f>
        <v>0</v>
      </c>
      <c r="T72" s="31">
        <f>+S72/1.25</f>
        <v>0</v>
      </c>
      <c r="U72" s="32"/>
    </row>
    <row r="73" spans="2:21" hidden="1" x14ac:dyDescent="0.2"/>
    <row r="74" spans="2:21" hidden="1" x14ac:dyDescent="0.2">
      <c r="B74" s="1" t="s">
        <v>220</v>
      </c>
    </row>
    <row r="75" spans="2:21" ht="15" hidden="1" customHeight="1" x14ac:dyDescent="0.2"/>
    <row r="76" spans="2:21" ht="66" hidden="1" customHeight="1" x14ac:dyDescent="0.2">
      <c r="B76" s="6" t="s">
        <v>7</v>
      </c>
      <c r="C76" s="7" t="s">
        <v>8</v>
      </c>
      <c r="D76" s="7" t="s">
        <v>9</v>
      </c>
      <c r="E76" s="7" t="s">
        <v>10</v>
      </c>
      <c r="F76" s="8" t="s">
        <v>11</v>
      </c>
      <c r="G76" s="7" t="s">
        <v>12</v>
      </c>
      <c r="H76" s="7" t="s">
        <v>13</v>
      </c>
      <c r="I76" s="7" t="s">
        <v>14</v>
      </c>
      <c r="J76" s="9" t="s">
        <v>15</v>
      </c>
    </row>
    <row r="77" spans="2:21" ht="13.5" hidden="1" thickBot="1" x14ac:dyDescent="0.25">
      <c r="B77" s="10">
        <v>1</v>
      </c>
      <c r="C77" s="11">
        <v>2</v>
      </c>
      <c r="D77" s="11">
        <v>3</v>
      </c>
      <c r="E77" s="11">
        <v>4</v>
      </c>
      <c r="F77" s="11">
        <v>5</v>
      </c>
      <c r="G77" s="11">
        <v>6</v>
      </c>
      <c r="H77" s="11">
        <v>7</v>
      </c>
      <c r="I77" s="11">
        <v>8</v>
      </c>
      <c r="J77" s="12">
        <v>9</v>
      </c>
    </row>
    <row r="78" spans="2:21" ht="24.75" hidden="1" thickBot="1" x14ac:dyDescent="0.25">
      <c r="B78" s="56" t="s">
        <v>16</v>
      </c>
      <c r="C78" s="57"/>
      <c r="D78" s="58" t="s">
        <v>221</v>
      </c>
      <c r="E78" s="59">
        <f>+E79+E80+E81+E82</f>
        <v>51000</v>
      </c>
      <c r="F78" s="59">
        <f>+E78/1.25</f>
        <v>40800</v>
      </c>
      <c r="G78" s="57" t="s">
        <v>19</v>
      </c>
      <c r="H78" s="57"/>
      <c r="I78" s="57"/>
      <c r="J78" s="60"/>
    </row>
    <row r="79" spans="2:21" ht="13.5" hidden="1" thickBot="1" x14ac:dyDescent="0.25">
      <c r="B79" s="61" t="s">
        <v>16</v>
      </c>
      <c r="C79" s="11"/>
      <c r="D79" s="62" t="s">
        <v>222</v>
      </c>
      <c r="E79" s="63">
        <v>4000</v>
      </c>
      <c r="F79" s="63">
        <f>+E79/1.25</f>
        <v>3200</v>
      </c>
      <c r="G79" s="11" t="s">
        <v>19</v>
      </c>
      <c r="H79" s="11"/>
      <c r="I79" s="11"/>
      <c r="J79" s="12"/>
      <c r="S79" s="64"/>
    </row>
    <row r="80" spans="2:21" ht="13.5" hidden="1" thickBot="1" x14ac:dyDescent="0.25">
      <c r="B80" s="61" t="s">
        <v>223</v>
      </c>
      <c r="C80" s="11"/>
      <c r="D80" s="62" t="s">
        <v>224</v>
      </c>
      <c r="E80" s="63">
        <v>8000</v>
      </c>
      <c r="F80" s="63">
        <f>+E80/1.25</f>
        <v>6400</v>
      </c>
      <c r="G80" s="11" t="s">
        <v>19</v>
      </c>
      <c r="H80" s="11"/>
      <c r="I80" s="11"/>
      <c r="J80" s="12"/>
    </row>
    <row r="81" spans="2:19" ht="13.5" hidden="1" thickBot="1" x14ac:dyDescent="0.25">
      <c r="B81" s="61" t="s">
        <v>225</v>
      </c>
      <c r="C81" s="11"/>
      <c r="D81" s="62" t="s">
        <v>226</v>
      </c>
      <c r="E81" s="63">
        <v>19000</v>
      </c>
      <c r="F81" s="63">
        <f>+E81/1.25</f>
        <v>15200</v>
      </c>
      <c r="G81" s="11" t="s">
        <v>19</v>
      </c>
      <c r="H81" s="11"/>
      <c r="I81" s="11"/>
      <c r="J81" s="12"/>
    </row>
    <row r="82" spans="2:19" ht="13.5" hidden="1" thickBot="1" x14ac:dyDescent="0.25">
      <c r="B82" s="61" t="s">
        <v>227</v>
      </c>
      <c r="C82" s="11"/>
      <c r="D82" s="62" t="s">
        <v>228</v>
      </c>
      <c r="E82" s="63">
        <v>20000</v>
      </c>
      <c r="F82" s="63">
        <f>+E82/1.25</f>
        <v>16000</v>
      </c>
      <c r="G82" s="11" t="s">
        <v>19</v>
      </c>
      <c r="H82" s="11"/>
      <c r="I82" s="11"/>
      <c r="J82" s="12"/>
    </row>
    <row r="83" spans="2:19" ht="13.5" hidden="1" thickBot="1" x14ac:dyDescent="0.25">
      <c r="B83" s="65" t="s">
        <v>20</v>
      </c>
      <c r="C83" s="57"/>
      <c r="D83" s="58" t="s">
        <v>18</v>
      </c>
      <c r="E83" s="59">
        <v>40000</v>
      </c>
      <c r="F83" s="59">
        <f t="shared" ref="F83:F96" si="6">+E83/1.25</f>
        <v>32000</v>
      </c>
      <c r="G83" s="57" t="s">
        <v>19</v>
      </c>
      <c r="H83" s="57"/>
      <c r="I83" s="57"/>
      <c r="J83" s="60"/>
    </row>
    <row r="84" spans="2:19" ht="13.5" hidden="1" thickBot="1" x14ac:dyDescent="0.25">
      <c r="B84" s="65" t="s">
        <v>23</v>
      </c>
      <c r="C84" s="57"/>
      <c r="D84" s="58" t="s">
        <v>22</v>
      </c>
      <c r="E84" s="59">
        <v>132507</v>
      </c>
      <c r="F84" s="59">
        <f t="shared" si="6"/>
        <v>106005.6</v>
      </c>
      <c r="G84" s="57" t="s">
        <v>19</v>
      </c>
      <c r="H84" s="57"/>
      <c r="I84" s="57"/>
      <c r="J84" s="60"/>
    </row>
    <row r="85" spans="2:19" ht="13.5" hidden="1" thickBot="1" x14ac:dyDescent="0.25">
      <c r="B85" s="65" t="s">
        <v>26</v>
      </c>
      <c r="C85" s="57"/>
      <c r="D85" s="58" t="s">
        <v>25</v>
      </c>
      <c r="E85" s="59">
        <v>26000</v>
      </c>
      <c r="F85" s="59">
        <f t="shared" si="6"/>
        <v>20800</v>
      </c>
      <c r="G85" s="57" t="s">
        <v>19</v>
      </c>
      <c r="H85" s="57"/>
      <c r="I85" s="57"/>
      <c r="J85" s="60"/>
    </row>
    <row r="86" spans="2:19" ht="24.75" hidden="1" thickBot="1" x14ac:dyDescent="0.25">
      <c r="B86" s="65" t="s">
        <v>33</v>
      </c>
      <c r="C86" s="57"/>
      <c r="D86" s="58" t="s">
        <v>28</v>
      </c>
      <c r="E86" s="59">
        <v>249650</v>
      </c>
      <c r="F86" s="59">
        <f t="shared" si="6"/>
        <v>199720</v>
      </c>
      <c r="G86" s="57" t="s">
        <v>19</v>
      </c>
      <c r="H86" s="57"/>
      <c r="I86" s="57"/>
      <c r="J86" s="60"/>
    </row>
    <row r="87" spans="2:19" ht="24.75" hidden="1" thickBot="1" x14ac:dyDescent="0.25">
      <c r="B87" s="65" t="s">
        <v>36</v>
      </c>
      <c r="C87" s="57"/>
      <c r="D87" s="58" t="s">
        <v>136</v>
      </c>
      <c r="E87" s="59">
        <f>+E88+E89+E90</f>
        <v>37000</v>
      </c>
      <c r="F87" s="59">
        <f t="shared" si="6"/>
        <v>29600</v>
      </c>
      <c r="G87" s="57" t="s">
        <v>19</v>
      </c>
      <c r="H87" s="57"/>
      <c r="I87" s="57"/>
      <c r="J87" s="60"/>
    </row>
    <row r="88" spans="2:19" s="18" customFormat="1" ht="13.5" hidden="1" thickBot="1" x14ac:dyDescent="0.25">
      <c r="B88" s="13" t="s">
        <v>229</v>
      </c>
      <c r="C88" s="14"/>
      <c r="D88" s="15" t="s">
        <v>230</v>
      </c>
      <c r="E88" s="16">
        <v>9000</v>
      </c>
      <c r="F88" s="16">
        <f t="shared" si="6"/>
        <v>7200</v>
      </c>
      <c r="G88" s="11" t="s">
        <v>19</v>
      </c>
      <c r="H88" s="14"/>
      <c r="I88" s="14"/>
      <c r="J88" s="17"/>
    </row>
    <row r="89" spans="2:19" s="18" customFormat="1" ht="13.5" hidden="1" thickBot="1" x14ac:dyDescent="0.25">
      <c r="B89" s="13" t="s">
        <v>231</v>
      </c>
      <c r="C89" s="14"/>
      <c r="D89" s="15" t="s">
        <v>232</v>
      </c>
      <c r="E89" s="16">
        <v>9000</v>
      </c>
      <c r="F89" s="16">
        <f t="shared" si="6"/>
        <v>7200</v>
      </c>
      <c r="G89" s="11" t="s">
        <v>19</v>
      </c>
      <c r="H89" s="14"/>
      <c r="I89" s="14"/>
      <c r="J89" s="17"/>
      <c r="S89" s="66"/>
    </row>
    <row r="90" spans="2:19" s="18" customFormat="1" ht="13.5" hidden="1" thickBot="1" x14ac:dyDescent="0.25">
      <c r="B90" s="13" t="s">
        <v>233</v>
      </c>
      <c r="C90" s="14"/>
      <c r="D90" s="15" t="s">
        <v>234</v>
      </c>
      <c r="E90" s="16">
        <v>19000</v>
      </c>
      <c r="F90" s="16">
        <f t="shared" si="6"/>
        <v>15200</v>
      </c>
      <c r="G90" s="11" t="s">
        <v>19</v>
      </c>
      <c r="H90" s="14"/>
      <c r="I90" s="14"/>
      <c r="J90" s="17"/>
    </row>
    <row r="91" spans="2:19" ht="13.5" hidden="1" thickBot="1" x14ac:dyDescent="0.25">
      <c r="B91" s="65" t="s">
        <v>36</v>
      </c>
      <c r="C91" s="57"/>
      <c r="D91" s="58" t="s">
        <v>145</v>
      </c>
      <c r="E91" s="59">
        <f>+E92+E93</f>
        <v>44500</v>
      </c>
      <c r="F91" s="59">
        <f t="shared" si="6"/>
        <v>35600</v>
      </c>
      <c r="G91" s="57" t="s">
        <v>19</v>
      </c>
      <c r="H91" s="57"/>
      <c r="I91" s="57"/>
      <c r="J91" s="60"/>
    </row>
    <row r="92" spans="2:19" s="18" customFormat="1" ht="13.5" hidden="1" thickBot="1" x14ac:dyDescent="0.25">
      <c r="B92" s="13" t="s">
        <v>235</v>
      </c>
      <c r="C92" s="14"/>
      <c r="D92" s="15" t="s">
        <v>236</v>
      </c>
      <c r="E92" s="16">
        <v>6500</v>
      </c>
      <c r="F92" s="16">
        <f>+E92/1.25</f>
        <v>5200</v>
      </c>
      <c r="G92" s="14" t="s">
        <v>19</v>
      </c>
      <c r="H92" s="14"/>
      <c r="I92" s="14"/>
      <c r="J92" s="17"/>
    </row>
    <row r="93" spans="2:19" s="18" customFormat="1" ht="13.5" hidden="1" thickBot="1" x14ac:dyDescent="0.25">
      <c r="B93" s="13" t="s">
        <v>237</v>
      </c>
      <c r="C93" s="14"/>
      <c r="D93" s="15" t="s">
        <v>35</v>
      </c>
      <c r="E93" s="16">
        <v>38000</v>
      </c>
      <c r="F93" s="16">
        <f>+E93/1.25</f>
        <v>30400</v>
      </c>
      <c r="G93" s="14" t="s">
        <v>19</v>
      </c>
      <c r="H93" s="14"/>
      <c r="I93" s="14"/>
      <c r="J93" s="17"/>
    </row>
    <row r="94" spans="2:19" ht="13.5" hidden="1" thickBot="1" x14ac:dyDescent="0.25">
      <c r="B94" s="65" t="s">
        <v>42</v>
      </c>
      <c r="C94" s="57"/>
      <c r="D94" s="58" t="s">
        <v>219</v>
      </c>
      <c r="E94" s="59">
        <f>+E95+E96</f>
        <v>91000</v>
      </c>
      <c r="F94" s="59">
        <f t="shared" si="6"/>
        <v>72800</v>
      </c>
      <c r="G94" s="57" t="s">
        <v>19</v>
      </c>
      <c r="H94" s="57"/>
      <c r="I94" s="57"/>
      <c r="J94" s="60"/>
    </row>
    <row r="95" spans="2:19" ht="13.5" hidden="1" thickBot="1" x14ac:dyDescent="0.25">
      <c r="B95" s="61" t="s">
        <v>238</v>
      </c>
      <c r="C95" s="11"/>
      <c r="D95" s="62" t="s">
        <v>239</v>
      </c>
      <c r="E95" s="63">
        <v>50000</v>
      </c>
      <c r="F95" s="63">
        <f t="shared" si="6"/>
        <v>40000</v>
      </c>
      <c r="G95" s="11" t="s">
        <v>19</v>
      </c>
      <c r="H95" s="11"/>
      <c r="I95" s="11"/>
      <c r="J95" s="12"/>
    </row>
    <row r="96" spans="2:19" ht="13.5" hidden="1" thickBot="1" x14ac:dyDescent="0.25">
      <c r="B96" s="61" t="s">
        <v>240</v>
      </c>
      <c r="C96" s="11"/>
      <c r="D96" s="62" t="s">
        <v>241</v>
      </c>
      <c r="E96" s="63">
        <v>41000</v>
      </c>
      <c r="F96" s="63">
        <f t="shared" si="6"/>
        <v>32800</v>
      </c>
      <c r="G96" s="11" t="s">
        <v>19</v>
      </c>
      <c r="H96" s="11"/>
      <c r="I96" s="11"/>
      <c r="J96" s="12"/>
    </row>
    <row r="97" spans="2:18" ht="13.5" hidden="1" thickBot="1" x14ac:dyDescent="0.25">
      <c r="B97" s="19" t="s">
        <v>45</v>
      </c>
      <c r="C97" s="20"/>
      <c r="D97" s="20"/>
      <c r="E97" s="21">
        <f>+E78+E83+E84+E85+E86+E87+E91+E94</f>
        <v>671657</v>
      </c>
      <c r="F97" s="21">
        <f>+F78+F83+F84+F85+F86+F87+F91+F94</f>
        <v>537325.6</v>
      </c>
      <c r="G97" s="20"/>
      <c r="H97" s="20"/>
      <c r="I97" s="20"/>
      <c r="J97" s="22"/>
    </row>
    <row r="98" spans="2:18" ht="9.75" hidden="1" customHeight="1" x14ac:dyDescent="0.2"/>
    <row r="99" spans="2:18" hidden="1" x14ac:dyDescent="0.2">
      <c r="B99" s="75" t="s">
        <v>242</v>
      </c>
      <c r="C99" s="75"/>
      <c r="D99" s="75"/>
      <c r="E99" s="75"/>
      <c r="F99" s="75"/>
      <c r="H99" s="73" t="s">
        <v>47</v>
      </c>
      <c r="I99" s="73"/>
      <c r="L99" s="23"/>
    </row>
    <row r="100" spans="2:18" hidden="1" x14ac:dyDescent="0.2">
      <c r="G100" s="73" t="s">
        <v>48</v>
      </c>
      <c r="H100" s="73"/>
      <c r="I100" s="73"/>
      <c r="J100" s="73"/>
      <c r="K100" s="73"/>
      <c r="L100" s="73"/>
      <c r="M100" s="73"/>
    </row>
    <row r="101" spans="2:18" hidden="1" x14ac:dyDescent="0.2">
      <c r="E101" s="64"/>
    </row>
    <row r="102" spans="2:18" hidden="1" x14ac:dyDescent="0.2">
      <c r="E102" s="64"/>
    </row>
    <row r="103" spans="2:18" hidden="1" x14ac:dyDescent="0.2"/>
    <row r="104" spans="2:18" hidden="1" x14ac:dyDescent="0.2">
      <c r="B104" s="69" t="s">
        <v>0</v>
      </c>
      <c r="C104" s="69"/>
      <c r="D104" s="69"/>
      <c r="E104" s="69"/>
      <c r="F104" s="69"/>
      <c r="G104" s="69"/>
      <c r="H104" s="69"/>
      <c r="I104" s="69"/>
      <c r="J104" s="69"/>
      <c r="K104" s="2"/>
      <c r="L104" s="3"/>
      <c r="N104" s="2"/>
      <c r="O104" s="3"/>
    </row>
    <row r="105" spans="2:18" hidden="1" x14ac:dyDescent="0.2">
      <c r="B105" s="70" t="s">
        <v>1</v>
      </c>
      <c r="C105" s="70"/>
      <c r="D105" s="70"/>
      <c r="E105" s="70"/>
      <c r="F105" s="70"/>
      <c r="K105" s="2"/>
      <c r="L105" s="4"/>
      <c r="N105" s="2"/>
      <c r="O105" s="4"/>
    </row>
    <row r="106" spans="2:18" hidden="1" x14ac:dyDescent="0.2">
      <c r="B106" s="27"/>
      <c r="C106" s="27"/>
      <c r="D106" s="27"/>
      <c r="E106" s="27"/>
      <c r="F106" s="27"/>
      <c r="K106" s="2"/>
      <c r="L106" s="4"/>
      <c r="N106" s="2"/>
      <c r="O106" s="4"/>
    </row>
    <row r="107" spans="2:18" ht="12.75" hidden="1" customHeight="1" x14ac:dyDescent="0.2">
      <c r="B107" s="71" t="s">
        <v>2</v>
      </c>
      <c r="C107" s="71"/>
      <c r="D107" s="71"/>
      <c r="E107" s="71"/>
      <c r="F107" s="71"/>
      <c r="K107" s="2"/>
      <c r="L107" s="4"/>
      <c r="N107" s="2"/>
      <c r="O107" s="4"/>
    </row>
    <row r="108" spans="2:18" ht="12.75" hidden="1" customHeight="1" x14ac:dyDescent="0.2">
      <c r="B108" s="71" t="s">
        <v>243</v>
      </c>
      <c r="C108" s="71"/>
      <c r="D108" s="71"/>
      <c r="E108" s="71"/>
      <c r="F108" s="71"/>
      <c r="K108" s="2"/>
      <c r="L108" s="4"/>
      <c r="N108" s="2"/>
      <c r="O108" s="4"/>
    </row>
    <row r="109" spans="2:18" ht="15.75" hidden="1" x14ac:dyDescent="0.2">
      <c r="B109" s="70"/>
      <c r="C109" s="70"/>
      <c r="D109" s="70"/>
      <c r="E109" s="70"/>
      <c r="I109" s="72"/>
      <c r="J109" s="72"/>
    </row>
    <row r="110" spans="2:18" ht="15.75" hidden="1" x14ac:dyDescent="0.2">
      <c r="B110" s="1" t="s">
        <v>4</v>
      </c>
      <c r="I110" s="28"/>
      <c r="J110" s="28"/>
    </row>
    <row r="111" spans="2:18" ht="15.75" hidden="1" x14ac:dyDescent="0.2">
      <c r="I111" s="28"/>
      <c r="J111" s="28"/>
    </row>
    <row r="112" spans="2:18" ht="15" hidden="1" x14ac:dyDescent="0.2">
      <c r="B112" s="74" t="s">
        <v>5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1:19" hidden="1" x14ac:dyDescent="0.2">
      <c r="H113" s="5"/>
      <c r="I113" s="5"/>
      <c r="J113" s="5"/>
      <c r="K113" s="5"/>
      <c r="L113" s="5"/>
      <c r="M113" s="5"/>
    </row>
    <row r="114" spans="1:19" ht="13.5" hidden="1" thickBot="1" x14ac:dyDescent="0.25">
      <c r="B114" s="1" t="s">
        <v>6</v>
      </c>
    </row>
    <row r="115" spans="1:19" ht="76.5" hidden="1" thickTop="1" thickBot="1" x14ac:dyDescent="0.25">
      <c r="B115" s="6" t="s">
        <v>7</v>
      </c>
      <c r="C115" s="7" t="s">
        <v>8</v>
      </c>
      <c r="D115" s="7" t="s">
        <v>9</v>
      </c>
      <c r="E115" s="7" t="s">
        <v>10</v>
      </c>
      <c r="F115" s="8" t="s">
        <v>11</v>
      </c>
      <c r="G115" s="7" t="s">
        <v>12</v>
      </c>
      <c r="H115" s="7" t="s">
        <v>13</v>
      </c>
      <c r="I115" s="7" t="s">
        <v>14</v>
      </c>
      <c r="J115" s="9" t="s">
        <v>15</v>
      </c>
    </row>
    <row r="116" spans="1:19" ht="13.5" hidden="1" thickBot="1" x14ac:dyDescent="0.25">
      <c r="B116" s="10">
        <v>1</v>
      </c>
      <c r="C116" s="11">
        <v>2</v>
      </c>
      <c r="D116" s="11">
        <v>3</v>
      </c>
      <c r="E116" s="11">
        <v>4</v>
      </c>
      <c r="F116" s="11">
        <v>5</v>
      </c>
      <c r="G116" s="11">
        <v>6</v>
      </c>
      <c r="H116" s="11">
        <v>7</v>
      </c>
      <c r="I116" s="11">
        <v>8</v>
      </c>
      <c r="J116" s="12">
        <v>9</v>
      </c>
    </row>
    <row r="117" spans="1:19" ht="13.5" hidden="1" thickBot="1" x14ac:dyDescent="0.25">
      <c r="B117" s="13" t="s">
        <v>16</v>
      </c>
      <c r="C117" s="14" t="s">
        <v>17</v>
      </c>
      <c r="D117" s="15" t="s">
        <v>18</v>
      </c>
      <c r="E117" s="16">
        <v>45000</v>
      </c>
      <c r="F117" s="16">
        <f t="shared" ref="F117:F127" si="7">+E117/1.25</f>
        <v>36000</v>
      </c>
      <c r="G117" s="14" t="s">
        <v>19</v>
      </c>
      <c r="H117" s="14"/>
      <c r="I117" s="14"/>
      <c r="J117" s="17"/>
    </row>
    <row r="118" spans="1:19" ht="13.5" hidden="1" thickBot="1" x14ac:dyDescent="0.25">
      <c r="B118" s="13" t="s">
        <v>20</v>
      </c>
      <c r="C118" s="14" t="s">
        <v>21</v>
      </c>
      <c r="D118" s="15" t="s">
        <v>22</v>
      </c>
      <c r="E118" s="16">
        <v>183915</v>
      </c>
      <c r="F118" s="16">
        <f t="shared" si="7"/>
        <v>147132</v>
      </c>
      <c r="G118" s="14" t="s">
        <v>19</v>
      </c>
      <c r="H118" s="14"/>
      <c r="I118" s="14"/>
      <c r="J118" s="17"/>
      <c r="S118" s="64"/>
    </row>
    <row r="119" spans="1:19" ht="13.5" hidden="1" thickBot="1" x14ac:dyDescent="0.25">
      <c r="B119" s="13" t="s">
        <v>23</v>
      </c>
      <c r="C119" s="14" t="s">
        <v>24</v>
      </c>
      <c r="D119" s="15" t="s">
        <v>25</v>
      </c>
      <c r="E119" s="16">
        <v>27500</v>
      </c>
      <c r="F119" s="16">
        <f t="shared" si="7"/>
        <v>22000</v>
      </c>
      <c r="G119" s="14" t="s">
        <v>19</v>
      </c>
      <c r="H119" s="14"/>
      <c r="I119" s="14"/>
      <c r="J119" s="17"/>
      <c r="S119" s="64"/>
    </row>
    <row r="120" spans="1:19" ht="36.75" hidden="1" thickBot="1" x14ac:dyDescent="0.25">
      <c r="B120" s="13" t="s">
        <v>26</v>
      </c>
      <c r="C120" s="14" t="s">
        <v>27</v>
      </c>
      <c r="D120" s="15" t="s">
        <v>28</v>
      </c>
      <c r="E120" s="16">
        <v>364000</v>
      </c>
      <c r="F120" s="16">
        <f t="shared" si="7"/>
        <v>291200</v>
      </c>
      <c r="G120" s="14" t="s">
        <v>29</v>
      </c>
      <c r="H120" s="14" t="s">
        <v>30</v>
      </c>
      <c r="I120" s="14" t="s">
        <v>31</v>
      </c>
      <c r="J120" s="17" t="s">
        <v>32</v>
      </c>
    </row>
    <row r="121" spans="1:19" ht="13.5" hidden="1" thickBot="1" x14ac:dyDescent="0.25">
      <c r="A121" s="18"/>
      <c r="B121" s="13" t="s">
        <v>33</v>
      </c>
      <c r="C121" s="14" t="s">
        <v>34</v>
      </c>
      <c r="D121" s="15" t="s">
        <v>35</v>
      </c>
      <c r="E121" s="16">
        <v>38000</v>
      </c>
      <c r="F121" s="16">
        <f t="shared" si="7"/>
        <v>30400</v>
      </c>
      <c r="G121" s="14" t="s">
        <v>19</v>
      </c>
      <c r="H121" s="14"/>
      <c r="I121" s="14"/>
      <c r="J121" s="17"/>
      <c r="K121" s="18"/>
      <c r="L121" s="18"/>
      <c r="M121" s="18"/>
      <c r="N121" s="18"/>
      <c r="O121" s="18"/>
      <c r="P121" s="18"/>
      <c r="Q121" s="18"/>
      <c r="R121" s="18"/>
    </row>
    <row r="122" spans="1:19" ht="13.5" hidden="1" thickBot="1" x14ac:dyDescent="0.25">
      <c r="A122" s="18"/>
      <c r="B122" s="13" t="s">
        <v>36</v>
      </c>
      <c r="C122" s="14" t="s">
        <v>37</v>
      </c>
      <c r="D122" s="15" t="s">
        <v>38</v>
      </c>
      <c r="E122" s="16">
        <v>87220</v>
      </c>
      <c r="F122" s="16">
        <f t="shared" si="7"/>
        <v>69776</v>
      </c>
      <c r="G122" s="14" t="s">
        <v>19</v>
      </c>
      <c r="H122" s="14"/>
      <c r="I122" s="14"/>
      <c r="J122" s="17"/>
      <c r="K122" s="18"/>
      <c r="L122" s="18"/>
      <c r="M122" s="18"/>
      <c r="N122" s="18"/>
      <c r="O122" s="18"/>
      <c r="P122" s="18"/>
      <c r="Q122" s="18"/>
      <c r="R122" s="18"/>
    </row>
    <row r="123" spans="1:19" ht="13.5" hidden="1" thickBot="1" x14ac:dyDescent="0.25">
      <c r="A123" s="18"/>
      <c r="B123" s="13" t="s">
        <v>39</v>
      </c>
      <c r="C123" s="14" t="s">
        <v>244</v>
      </c>
      <c r="D123" s="15" t="s">
        <v>245</v>
      </c>
      <c r="E123" s="16">
        <v>21000</v>
      </c>
      <c r="F123" s="16">
        <f t="shared" si="7"/>
        <v>16800</v>
      </c>
      <c r="G123" s="14" t="s">
        <v>19</v>
      </c>
      <c r="H123" s="14"/>
      <c r="I123" s="14"/>
      <c r="J123" s="17"/>
      <c r="K123" s="18"/>
      <c r="L123" s="18"/>
      <c r="M123" s="18"/>
      <c r="N123" s="18"/>
      <c r="O123" s="18"/>
      <c r="P123" s="18"/>
      <c r="Q123" s="18"/>
      <c r="R123" s="18"/>
    </row>
    <row r="124" spans="1:19" ht="13.5" hidden="1" thickBot="1" x14ac:dyDescent="0.25">
      <c r="A124" s="18"/>
      <c r="B124" s="13" t="s">
        <v>42</v>
      </c>
      <c r="C124" s="14" t="s">
        <v>246</v>
      </c>
      <c r="D124" s="15" t="s">
        <v>247</v>
      </c>
      <c r="E124" s="16">
        <v>21000</v>
      </c>
      <c r="F124" s="16">
        <f t="shared" si="7"/>
        <v>16800</v>
      </c>
      <c r="G124" s="14" t="s">
        <v>19</v>
      </c>
      <c r="H124" s="14"/>
      <c r="I124" s="14"/>
      <c r="J124" s="17"/>
      <c r="K124" s="18"/>
      <c r="L124" s="18"/>
      <c r="M124" s="18"/>
      <c r="N124" s="18"/>
      <c r="O124" s="18"/>
      <c r="P124" s="18"/>
      <c r="Q124" s="18"/>
      <c r="R124" s="18"/>
    </row>
    <row r="125" spans="1:19" ht="13.5" hidden="1" thickBot="1" x14ac:dyDescent="0.25">
      <c r="A125" s="18"/>
      <c r="B125" s="13" t="s">
        <v>248</v>
      </c>
      <c r="C125" s="14" t="s">
        <v>249</v>
      </c>
      <c r="D125" s="15" t="s">
        <v>250</v>
      </c>
      <c r="E125" s="16">
        <v>20470</v>
      </c>
      <c r="F125" s="16">
        <f t="shared" si="7"/>
        <v>16376</v>
      </c>
      <c r="G125" s="14" t="s">
        <v>19</v>
      </c>
      <c r="H125" s="14"/>
      <c r="I125" s="14"/>
      <c r="J125" s="17"/>
      <c r="K125" s="18"/>
      <c r="L125" s="18"/>
      <c r="M125" s="18"/>
      <c r="N125" s="18"/>
      <c r="O125" s="18"/>
      <c r="P125" s="18"/>
      <c r="Q125" s="18"/>
      <c r="R125" s="18"/>
    </row>
    <row r="126" spans="1:19" ht="13.5" hidden="1" thickBot="1" x14ac:dyDescent="0.25">
      <c r="A126" s="18"/>
      <c r="B126" s="13"/>
      <c r="C126" s="14" t="s">
        <v>40</v>
      </c>
      <c r="D126" s="15" t="s">
        <v>41</v>
      </c>
      <c r="E126" s="16">
        <v>28000</v>
      </c>
      <c r="F126" s="16">
        <f t="shared" si="7"/>
        <v>22400</v>
      </c>
      <c r="G126" s="14" t="s">
        <v>19</v>
      </c>
      <c r="H126" s="14"/>
      <c r="I126" s="14"/>
      <c r="J126" s="17"/>
      <c r="K126" s="18"/>
      <c r="L126" s="18"/>
      <c r="M126" s="18"/>
      <c r="N126" s="18"/>
      <c r="O126" s="18"/>
      <c r="P126" s="18"/>
      <c r="Q126" s="18"/>
      <c r="R126" s="18"/>
    </row>
    <row r="127" spans="1:19" ht="13.5" hidden="1" thickBot="1" x14ac:dyDescent="0.25">
      <c r="B127" s="13" t="s">
        <v>251</v>
      </c>
      <c r="C127" s="14" t="s">
        <v>43</v>
      </c>
      <c r="D127" s="15" t="s">
        <v>44</v>
      </c>
      <c r="E127" s="16">
        <v>52000</v>
      </c>
      <c r="F127" s="16">
        <f t="shared" si="7"/>
        <v>41600</v>
      </c>
      <c r="G127" s="14" t="s">
        <v>19</v>
      </c>
      <c r="H127" s="14"/>
      <c r="I127" s="14"/>
      <c r="J127" s="17"/>
    </row>
    <row r="128" spans="1:19" ht="13.5" hidden="1" thickBot="1" x14ac:dyDescent="0.25">
      <c r="B128" s="19" t="s">
        <v>45</v>
      </c>
      <c r="C128" s="20"/>
      <c r="D128" s="20"/>
      <c r="E128" s="21">
        <f>SUM(E117:E127)</f>
        <v>888105</v>
      </c>
      <c r="F128" s="21">
        <f>SUM(F117:F127)</f>
        <v>710484</v>
      </c>
      <c r="G128" s="20"/>
      <c r="H128" s="20"/>
      <c r="I128" s="20"/>
      <c r="J128" s="22"/>
    </row>
    <row r="129" spans="2:21" ht="13.5" hidden="1" thickTop="1" x14ac:dyDescent="0.2"/>
    <row r="130" spans="2:21" hidden="1" x14ac:dyDescent="0.2">
      <c r="B130" s="75" t="s">
        <v>252</v>
      </c>
      <c r="C130" s="75"/>
      <c r="D130" s="75"/>
      <c r="E130" s="75"/>
      <c r="F130" s="75"/>
      <c r="H130" s="73" t="s">
        <v>47</v>
      </c>
      <c r="I130" s="73"/>
      <c r="L130" s="23"/>
    </row>
    <row r="131" spans="2:21" hidden="1" x14ac:dyDescent="0.2">
      <c r="G131" s="73" t="s">
        <v>48</v>
      </c>
      <c r="H131" s="73"/>
      <c r="I131" s="73"/>
      <c r="J131" s="73"/>
      <c r="K131" s="73"/>
      <c r="L131" s="73"/>
      <c r="M131" s="73"/>
      <c r="U131" s="64"/>
    </row>
    <row r="132" spans="2:21" hidden="1" x14ac:dyDescent="0.2"/>
    <row r="133" spans="2:21" hidden="1" x14ac:dyDescent="0.2"/>
    <row r="134" spans="2:21" hidden="1" x14ac:dyDescent="0.2"/>
    <row r="135" spans="2:21" hidden="1" x14ac:dyDescent="0.2">
      <c r="B135" s="67"/>
      <c r="C135" s="1">
        <f>14*178*35</f>
        <v>87220</v>
      </c>
      <c r="D135" s="1" t="s">
        <v>253</v>
      </c>
    </row>
    <row r="136" spans="2:21" hidden="1" x14ac:dyDescent="0.2">
      <c r="B136" s="77"/>
      <c r="C136" s="1">
        <f>+(70*3.5+26*3.5)*178</f>
        <v>59808</v>
      </c>
      <c r="D136" s="1" t="s">
        <v>254</v>
      </c>
    </row>
    <row r="137" spans="2:21" hidden="1" x14ac:dyDescent="0.2">
      <c r="B137" s="77"/>
      <c r="C137" s="1">
        <v>17000</v>
      </c>
      <c r="D137" s="1" t="s">
        <v>255</v>
      </c>
    </row>
    <row r="138" spans="2:21" hidden="1" x14ac:dyDescent="0.2">
      <c r="D138" s="1" t="s">
        <v>256</v>
      </c>
      <c r="U138" s="1">
        <f>52300/1.25</f>
        <v>41840</v>
      </c>
    </row>
    <row r="139" spans="2:21" hidden="1" x14ac:dyDescent="0.2">
      <c r="U139" s="1">
        <f>+U138/3</f>
        <v>13946.666666666666</v>
      </c>
    </row>
    <row r="140" spans="2:21" hidden="1" x14ac:dyDescent="0.2">
      <c r="C140" s="1" t="s">
        <v>257</v>
      </c>
      <c r="D140" s="1" t="s">
        <v>258</v>
      </c>
      <c r="E140" s="1">
        <v>107690</v>
      </c>
    </row>
    <row r="141" spans="2:21" hidden="1" x14ac:dyDescent="0.2">
      <c r="D141" s="1" t="s">
        <v>259</v>
      </c>
      <c r="E141" s="1">
        <v>17000</v>
      </c>
    </row>
    <row r="142" spans="2:21" hidden="1" x14ac:dyDescent="0.2">
      <c r="D142" s="1" t="s">
        <v>260</v>
      </c>
      <c r="E142" s="68">
        <v>25000</v>
      </c>
    </row>
    <row r="143" spans="2:21" hidden="1" x14ac:dyDescent="0.2">
      <c r="D143" s="1" t="s">
        <v>261</v>
      </c>
      <c r="E143" s="1">
        <f>SUM(E140:E142)</f>
        <v>149690</v>
      </c>
    </row>
    <row r="144" spans="2:21" hidden="1" x14ac:dyDescent="0.2">
      <c r="D144" s="1" t="s">
        <v>262</v>
      </c>
      <c r="E144" s="1">
        <v>87220</v>
      </c>
    </row>
    <row r="145" spans="2:18" hidden="1" x14ac:dyDescent="0.2">
      <c r="D145" s="1" t="s">
        <v>263</v>
      </c>
      <c r="E145" s="1">
        <f>+E143-C135</f>
        <v>62470</v>
      </c>
      <c r="F145" s="64"/>
    </row>
    <row r="146" spans="2:18" hidden="1" x14ac:dyDescent="0.2">
      <c r="E146" s="1">
        <f>+E143-E144-E145</f>
        <v>0</v>
      </c>
    </row>
    <row r="147" spans="2:18" hidden="1" x14ac:dyDescent="0.2"/>
    <row r="148" spans="2:18" hidden="1" x14ac:dyDescent="0.2">
      <c r="B148" s="69" t="s">
        <v>0</v>
      </c>
      <c r="C148" s="69"/>
      <c r="D148" s="69"/>
      <c r="E148" s="69"/>
      <c r="F148" s="69"/>
      <c r="G148" s="69"/>
      <c r="H148" s="69"/>
      <c r="I148" s="69"/>
      <c r="J148" s="69"/>
      <c r="K148" s="2"/>
      <c r="L148" s="3"/>
      <c r="N148" s="2"/>
      <c r="O148" s="3"/>
    </row>
    <row r="149" spans="2:18" hidden="1" x14ac:dyDescent="0.2">
      <c r="B149" s="70" t="s">
        <v>1</v>
      </c>
      <c r="C149" s="70"/>
      <c r="D149" s="70"/>
      <c r="E149" s="70"/>
      <c r="F149" s="70"/>
      <c r="K149" s="2"/>
      <c r="L149" s="4"/>
      <c r="N149" s="2"/>
      <c r="O149" s="4"/>
    </row>
    <row r="150" spans="2:18" hidden="1" x14ac:dyDescent="0.2">
      <c r="B150" s="27"/>
      <c r="C150" s="27"/>
      <c r="E150" s="27"/>
      <c r="F150" s="27"/>
      <c r="K150" s="2"/>
      <c r="L150" s="4"/>
      <c r="N150" s="2"/>
      <c r="O150" s="4"/>
    </row>
    <row r="151" spans="2:18" ht="12.75" hidden="1" customHeight="1" x14ac:dyDescent="0.2">
      <c r="B151" s="71" t="s">
        <v>2</v>
      </c>
      <c r="C151" s="71"/>
      <c r="D151" s="71"/>
      <c r="E151" s="71"/>
      <c r="F151" s="71"/>
      <c r="K151" s="2"/>
      <c r="L151" s="4"/>
      <c r="N151" s="2"/>
      <c r="O151" s="4"/>
    </row>
    <row r="152" spans="2:18" ht="12.75" hidden="1" customHeight="1" x14ac:dyDescent="0.2">
      <c r="B152" s="71" t="s">
        <v>3</v>
      </c>
      <c r="C152" s="71"/>
      <c r="D152" s="71"/>
      <c r="E152" s="71"/>
      <c r="F152" s="71"/>
      <c r="K152" s="2"/>
      <c r="L152" s="4"/>
      <c r="N152" s="2"/>
      <c r="O152" s="4"/>
    </row>
    <row r="153" spans="2:18" ht="15.75" hidden="1" x14ac:dyDescent="0.2">
      <c r="B153" s="70"/>
      <c r="C153" s="70"/>
      <c r="D153" s="70"/>
      <c r="E153" s="70"/>
      <c r="I153" s="72"/>
      <c r="J153" s="72"/>
    </row>
    <row r="154" spans="2:18" ht="15.75" hidden="1" x14ac:dyDescent="0.2">
      <c r="B154" s="1" t="s">
        <v>4</v>
      </c>
      <c r="I154" s="28"/>
      <c r="J154" s="28"/>
    </row>
    <row r="155" spans="2:18" ht="15.75" hidden="1" x14ac:dyDescent="0.2">
      <c r="I155" s="28"/>
      <c r="J155" s="28"/>
    </row>
    <row r="156" spans="2:18" ht="15" hidden="1" x14ac:dyDescent="0.2">
      <c r="B156" s="74" t="s">
        <v>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</row>
    <row r="157" spans="2:18" hidden="1" x14ac:dyDescent="0.2">
      <c r="H157" s="5"/>
      <c r="I157" s="5"/>
      <c r="J157" s="5"/>
      <c r="K157" s="5"/>
      <c r="L157" s="5"/>
      <c r="M157" s="5"/>
    </row>
    <row r="158" spans="2:18" ht="13.5" hidden="1" thickBot="1" x14ac:dyDescent="0.25">
      <c r="B158" s="1" t="s">
        <v>6</v>
      </c>
    </row>
    <row r="159" spans="2:18" ht="76.5" hidden="1" thickTop="1" thickBot="1" x14ac:dyDescent="0.25">
      <c r="B159" s="6" t="s">
        <v>7</v>
      </c>
      <c r="C159" s="7" t="s">
        <v>8</v>
      </c>
      <c r="D159" s="7" t="s">
        <v>9</v>
      </c>
      <c r="E159" s="7" t="s">
        <v>10</v>
      </c>
      <c r="F159" s="8" t="s">
        <v>11</v>
      </c>
      <c r="G159" s="7" t="s">
        <v>12</v>
      </c>
      <c r="H159" s="7" t="s">
        <v>13</v>
      </c>
      <c r="I159" s="7" t="s">
        <v>14</v>
      </c>
      <c r="J159" s="9" t="s">
        <v>15</v>
      </c>
    </row>
    <row r="160" spans="2:18" ht="13.5" hidden="1" thickBot="1" x14ac:dyDescent="0.25">
      <c r="B160" s="10">
        <v>1</v>
      </c>
      <c r="C160" s="11">
        <v>2</v>
      </c>
      <c r="D160" s="11">
        <v>3</v>
      </c>
      <c r="E160" s="11">
        <v>4</v>
      </c>
      <c r="F160" s="11">
        <v>5</v>
      </c>
      <c r="G160" s="11">
        <v>6</v>
      </c>
      <c r="H160" s="11">
        <v>7</v>
      </c>
      <c r="I160" s="11">
        <v>8</v>
      </c>
      <c r="J160" s="12">
        <v>9</v>
      </c>
    </row>
    <row r="161" spans="1:21" ht="13.5" hidden="1" thickBot="1" x14ac:dyDescent="0.25">
      <c r="B161" s="13" t="s">
        <v>16</v>
      </c>
      <c r="C161" s="14" t="s">
        <v>17</v>
      </c>
      <c r="D161" s="15" t="s">
        <v>18</v>
      </c>
      <c r="E161" s="16">
        <v>35000</v>
      </c>
      <c r="F161" s="16">
        <f t="shared" ref="F161:F171" si="8">+E161/1.25</f>
        <v>28000</v>
      </c>
      <c r="G161" s="14" t="s">
        <v>19</v>
      </c>
      <c r="H161" s="14"/>
      <c r="I161" s="14"/>
      <c r="J161" s="17"/>
    </row>
    <row r="162" spans="1:21" ht="13.5" hidden="1" thickBot="1" x14ac:dyDescent="0.25">
      <c r="B162" s="13" t="s">
        <v>20</v>
      </c>
      <c r="C162" s="14" t="s">
        <v>21</v>
      </c>
      <c r="D162" s="15" t="s">
        <v>22</v>
      </c>
      <c r="E162" s="16">
        <v>158699</v>
      </c>
      <c r="F162" s="16">
        <f t="shared" si="8"/>
        <v>126959.2</v>
      </c>
      <c r="G162" s="14" t="s">
        <v>19</v>
      </c>
      <c r="H162" s="14"/>
      <c r="I162" s="14"/>
      <c r="J162" s="17"/>
      <c r="S162" s="64"/>
    </row>
    <row r="163" spans="1:21" ht="13.5" hidden="1" thickBot="1" x14ac:dyDescent="0.25">
      <c r="B163" s="13" t="s">
        <v>23</v>
      </c>
      <c r="C163" s="14" t="s">
        <v>24</v>
      </c>
      <c r="D163" s="15" t="s">
        <v>25</v>
      </c>
      <c r="E163" s="16">
        <v>27500</v>
      </c>
      <c r="F163" s="16">
        <f t="shared" si="8"/>
        <v>22000</v>
      </c>
      <c r="G163" s="14" t="s">
        <v>19</v>
      </c>
      <c r="H163" s="14"/>
      <c r="I163" s="14"/>
      <c r="J163" s="17"/>
      <c r="S163" s="64"/>
    </row>
    <row r="164" spans="1:21" ht="36.75" hidden="1" thickBot="1" x14ac:dyDescent="0.25">
      <c r="B164" s="13" t="s">
        <v>26</v>
      </c>
      <c r="C164" s="14" t="s">
        <v>27</v>
      </c>
      <c r="D164" s="15" t="s">
        <v>28</v>
      </c>
      <c r="E164" s="16">
        <v>364000</v>
      </c>
      <c r="F164" s="16">
        <f t="shared" si="8"/>
        <v>291200</v>
      </c>
      <c r="G164" s="14" t="s">
        <v>29</v>
      </c>
      <c r="H164" s="14" t="s">
        <v>30</v>
      </c>
      <c r="I164" s="14" t="s">
        <v>31</v>
      </c>
      <c r="J164" s="17" t="s">
        <v>32</v>
      </c>
    </row>
    <row r="165" spans="1:21" ht="13.5" hidden="1" thickBot="1" x14ac:dyDescent="0.25">
      <c r="A165" s="18"/>
      <c r="B165" s="13" t="s">
        <v>33</v>
      </c>
      <c r="C165" s="14" t="s">
        <v>34</v>
      </c>
      <c r="D165" s="15" t="s">
        <v>35</v>
      </c>
      <c r="E165" s="16">
        <v>38000</v>
      </c>
      <c r="F165" s="16">
        <f t="shared" si="8"/>
        <v>30400</v>
      </c>
      <c r="G165" s="14" t="s">
        <v>19</v>
      </c>
      <c r="H165" s="14"/>
      <c r="I165" s="14"/>
      <c r="J165" s="17"/>
      <c r="K165" s="18"/>
      <c r="L165" s="18"/>
      <c r="M165" s="18"/>
      <c r="N165" s="18"/>
      <c r="O165" s="18"/>
      <c r="P165" s="18"/>
      <c r="Q165" s="18"/>
      <c r="R165" s="18"/>
    </row>
    <row r="166" spans="1:21" ht="13.5" hidden="1" thickBot="1" x14ac:dyDescent="0.25">
      <c r="A166" s="18"/>
      <c r="B166" s="13" t="s">
        <v>36</v>
      </c>
      <c r="C166" s="14" t="s">
        <v>37</v>
      </c>
      <c r="D166" s="15" t="s">
        <v>38</v>
      </c>
      <c r="E166" s="16">
        <v>87220</v>
      </c>
      <c r="F166" s="16">
        <f t="shared" si="8"/>
        <v>69776</v>
      </c>
      <c r="G166" s="14" t="s">
        <v>19</v>
      </c>
      <c r="H166" s="14"/>
      <c r="I166" s="14"/>
      <c r="J166" s="17"/>
      <c r="K166" s="18"/>
      <c r="L166" s="18"/>
      <c r="M166" s="18"/>
      <c r="N166" s="18"/>
      <c r="O166" s="18"/>
      <c r="P166" s="18"/>
      <c r="Q166" s="18"/>
      <c r="R166" s="18"/>
    </row>
    <row r="167" spans="1:21" ht="13.5" hidden="1" thickBot="1" x14ac:dyDescent="0.25">
      <c r="A167" s="18"/>
      <c r="B167" s="13" t="s">
        <v>39</v>
      </c>
      <c r="C167" s="14" t="s">
        <v>264</v>
      </c>
      <c r="D167" s="15" t="s">
        <v>265</v>
      </c>
      <c r="E167" s="16">
        <v>21000</v>
      </c>
      <c r="F167" s="16">
        <f t="shared" si="8"/>
        <v>16800</v>
      </c>
      <c r="G167" s="14" t="s">
        <v>19</v>
      </c>
      <c r="H167" s="14"/>
      <c r="I167" s="14"/>
      <c r="J167" s="17"/>
      <c r="K167" s="18"/>
      <c r="L167" s="18"/>
      <c r="M167" s="18"/>
      <c r="N167" s="18"/>
      <c r="O167" s="18"/>
      <c r="P167" s="18"/>
      <c r="Q167" s="18"/>
      <c r="R167" s="18"/>
    </row>
    <row r="168" spans="1:21" ht="13.5" hidden="1" thickBot="1" x14ac:dyDescent="0.25">
      <c r="A168" s="18"/>
      <c r="B168" s="13" t="s">
        <v>42</v>
      </c>
      <c r="C168" s="14" t="s">
        <v>246</v>
      </c>
      <c r="D168" s="15" t="s">
        <v>266</v>
      </c>
      <c r="E168" s="16">
        <v>21000</v>
      </c>
      <c r="F168" s="16">
        <f t="shared" si="8"/>
        <v>16800</v>
      </c>
      <c r="G168" s="14" t="s">
        <v>19</v>
      </c>
      <c r="H168" s="14"/>
      <c r="I168" s="14"/>
      <c r="J168" s="17"/>
      <c r="K168" s="18"/>
      <c r="L168" s="18"/>
      <c r="M168" s="18"/>
      <c r="N168" s="18"/>
      <c r="O168" s="18"/>
      <c r="P168" s="18"/>
      <c r="Q168" s="18"/>
      <c r="R168" s="18"/>
    </row>
    <row r="169" spans="1:21" ht="13.5" hidden="1" thickBot="1" x14ac:dyDescent="0.25">
      <c r="A169" s="18"/>
      <c r="B169" s="13" t="s">
        <v>248</v>
      </c>
      <c r="C169" s="14" t="s">
        <v>249</v>
      </c>
      <c r="D169" s="15" t="s">
        <v>267</v>
      </c>
      <c r="E169" s="16">
        <v>20470</v>
      </c>
      <c r="F169" s="16">
        <f t="shared" si="8"/>
        <v>16376</v>
      </c>
      <c r="G169" s="14" t="s">
        <v>19</v>
      </c>
      <c r="H169" s="14"/>
      <c r="I169" s="14"/>
      <c r="J169" s="17"/>
      <c r="K169" s="18"/>
      <c r="L169" s="18"/>
      <c r="M169" s="18"/>
      <c r="N169" s="18"/>
      <c r="O169" s="18"/>
      <c r="P169" s="18"/>
      <c r="Q169" s="18"/>
      <c r="R169" s="18"/>
    </row>
    <row r="170" spans="1:21" ht="13.5" hidden="1" thickBot="1" x14ac:dyDescent="0.25">
      <c r="A170" s="18"/>
      <c r="B170" s="13"/>
      <c r="C170" s="14" t="s">
        <v>40</v>
      </c>
      <c r="D170" s="15" t="s">
        <v>41</v>
      </c>
      <c r="E170" s="16">
        <v>28000</v>
      </c>
      <c r="F170" s="16">
        <f t="shared" si="8"/>
        <v>22400</v>
      </c>
      <c r="G170" s="14" t="s">
        <v>19</v>
      </c>
      <c r="H170" s="14"/>
      <c r="I170" s="14"/>
      <c r="J170" s="17"/>
      <c r="K170" s="18"/>
      <c r="L170" s="18"/>
      <c r="M170" s="18"/>
      <c r="N170" s="18"/>
      <c r="O170" s="18"/>
      <c r="P170" s="18"/>
      <c r="Q170" s="18"/>
      <c r="R170" s="18"/>
    </row>
    <row r="171" spans="1:21" ht="13.5" hidden="1" thickBot="1" x14ac:dyDescent="0.25">
      <c r="B171" s="13" t="s">
        <v>251</v>
      </c>
      <c r="C171" s="14" t="s">
        <v>43</v>
      </c>
      <c r="D171" s="15" t="s">
        <v>44</v>
      </c>
      <c r="E171" s="16">
        <v>52000</v>
      </c>
      <c r="F171" s="16">
        <f t="shared" si="8"/>
        <v>41600</v>
      </c>
      <c r="G171" s="14" t="s">
        <v>19</v>
      </c>
      <c r="H171" s="14"/>
      <c r="I171" s="14"/>
      <c r="J171" s="17"/>
    </row>
    <row r="172" spans="1:21" ht="13.5" hidden="1" thickBot="1" x14ac:dyDescent="0.25">
      <c r="B172" s="19" t="s">
        <v>45</v>
      </c>
      <c r="C172" s="20"/>
      <c r="D172" s="20"/>
      <c r="E172" s="21">
        <f>SUM(E161:E171)</f>
        <v>852889</v>
      </c>
      <c r="F172" s="21">
        <f>SUM(F161:F171)</f>
        <v>682311.2</v>
      </c>
      <c r="G172" s="20"/>
      <c r="H172" s="20"/>
      <c r="I172" s="20"/>
      <c r="J172" s="22"/>
    </row>
    <row r="173" spans="1:21" ht="13.5" hidden="1" thickTop="1" x14ac:dyDescent="0.2"/>
    <row r="174" spans="1:21" hidden="1" x14ac:dyDescent="0.2">
      <c r="B174" s="75" t="s">
        <v>46</v>
      </c>
      <c r="C174" s="75"/>
      <c r="D174" s="75"/>
      <c r="E174" s="75"/>
      <c r="F174" s="75"/>
      <c r="H174" s="73" t="s">
        <v>47</v>
      </c>
      <c r="I174" s="73"/>
      <c r="L174" s="23"/>
    </row>
    <row r="175" spans="1:21" hidden="1" x14ac:dyDescent="0.2">
      <c r="G175" s="73" t="s">
        <v>48</v>
      </c>
      <c r="H175" s="73"/>
      <c r="I175" s="73"/>
      <c r="J175" s="73"/>
      <c r="K175" s="73"/>
      <c r="L175" s="73"/>
      <c r="M175" s="73"/>
      <c r="U175" s="64"/>
    </row>
    <row r="176" spans="1:21" hidden="1" x14ac:dyDescent="0.2"/>
    <row r="177" spans="2:18" hidden="1" x14ac:dyDescent="0.2"/>
    <row r="178" spans="2:18" hidden="1" x14ac:dyDescent="0.2">
      <c r="B178" s="69" t="s">
        <v>0</v>
      </c>
      <c r="C178" s="69"/>
      <c r="D178" s="69"/>
      <c r="E178" s="69"/>
      <c r="F178" s="69"/>
      <c r="G178" s="69"/>
      <c r="H178" s="69"/>
      <c r="I178" s="69"/>
      <c r="J178" s="69"/>
      <c r="K178" s="2"/>
      <c r="L178" s="3"/>
      <c r="N178" s="2"/>
      <c r="O178" s="3"/>
    </row>
    <row r="179" spans="2:18" hidden="1" x14ac:dyDescent="0.2">
      <c r="B179" s="70" t="s">
        <v>1</v>
      </c>
      <c r="C179" s="70"/>
      <c r="D179" s="70"/>
      <c r="E179" s="70"/>
      <c r="F179" s="70"/>
      <c r="K179" s="2"/>
      <c r="L179" s="4"/>
      <c r="N179" s="2"/>
      <c r="O179" s="4"/>
    </row>
    <row r="180" spans="2:18" hidden="1" x14ac:dyDescent="0.2">
      <c r="B180" s="27"/>
      <c r="C180" s="27"/>
      <c r="D180" s="27"/>
      <c r="E180" s="27"/>
      <c r="F180" s="27"/>
      <c r="K180" s="2"/>
      <c r="L180" s="4"/>
      <c r="N180" s="2"/>
      <c r="O180" s="4"/>
    </row>
    <row r="181" spans="2:18" ht="14.25" hidden="1" x14ac:dyDescent="0.2">
      <c r="B181" s="71" t="s">
        <v>2</v>
      </c>
      <c r="C181" s="71"/>
      <c r="D181" s="71"/>
      <c r="E181" s="71"/>
      <c r="F181" s="71"/>
      <c r="K181" s="2"/>
      <c r="L181" s="4"/>
      <c r="N181" s="2"/>
      <c r="O181" s="4"/>
    </row>
    <row r="182" spans="2:18" ht="14.25" hidden="1" x14ac:dyDescent="0.2">
      <c r="B182" s="71" t="s">
        <v>3</v>
      </c>
      <c r="C182" s="71"/>
      <c r="D182" s="71"/>
      <c r="E182" s="71"/>
      <c r="F182" s="71"/>
      <c r="K182" s="2"/>
      <c r="L182" s="4"/>
      <c r="N182" s="2"/>
      <c r="O182" s="4"/>
    </row>
    <row r="183" spans="2:18" ht="15.75" hidden="1" x14ac:dyDescent="0.2">
      <c r="B183" s="70"/>
      <c r="C183" s="70"/>
      <c r="D183" s="70"/>
      <c r="E183" s="70"/>
      <c r="I183" s="72"/>
      <c r="J183" s="72"/>
    </row>
    <row r="184" spans="2:18" ht="15.75" hidden="1" x14ac:dyDescent="0.2">
      <c r="B184" s="1" t="s">
        <v>4</v>
      </c>
      <c r="I184" s="28"/>
      <c r="J184" s="28"/>
    </row>
    <row r="185" spans="2:18" ht="15.75" hidden="1" x14ac:dyDescent="0.2">
      <c r="I185" s="28"/>
      <c r="J185" s="28"/>
    </row>
    <row r="186" spans="2:18" ht="15" hidden="1" x14ac:dyDescent="0.2">
      <c r="B186" s="74" t="s">
        <v>5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</row>
    <row r="187" spans="2:18" hidden="1" x14ac:dyDescent="0.2">
      <c r="H187" s="5"/>
      <c r="I187" s="5"/>
      <c r="J187" s="5"/>
      <c r="K187" s="5"/>
      <c r="L187" s="5"/>
      <c r="M187" s="5"/>
    </row>
    <row r="188" spans="2:18" ht="13.5" hidden="1" thickBot="1" x14ac:dyDescent="0.25">
      <c r="B188" s="1" t="s">
        <v>6</v>
      </c>
    </row>
    <row r="189" spans="2:18" ht="76.5" hidden="1" thickTop="1" thickBot="1" x14ac:dyDescent="0.25">
      <c r="B189" s="6" t="s">
        <v>7</v>
      </c>
      <c r="C189" s="7" t="s">
        <v>8</v>
      </c>
      <c r="D189" s="7" t="s">
        <v>9</v>
      </c>
      <c r="E189" s="7" t="s">
        <v>10</v>
      </c>
      <c r="F189" s="8" t="s">
        <v>11</v>
      </c>
      <c r="G189" s="7" t="s">
        <v>12</v>
      </c>
      <c r="H189" s="7" t="s">
        <v>13</v>
      </c>
      <c r="I189" s="7" t="s">
        <v>14</v>
      </c>
      <c r="J189" s="9" t="s">
        <v>15</v>
      </c>
    </row>
    <row r="190" spans="2:18" ht="13.5" hidden="1" thickBot="1" x14ac:dyDescent="0.25">
      <c r="B190" s="10">
        <v>1</v>
      </c>
      <c r="C190" s="11">
        <v>2</v>
      </c>
      <c r="D190" s="11">
        <v>3</v>
      </c>
      <c r="E190" s="11">
        <v>4</v>
      </c>
      <c r="F190" s="11">
        <v>5</v>
      </c>
      <c r="G190" s="11">
        <v>6</v>
      </c>
      <c r="H190" s="11">
        <v>7</v>
      </c>
      <c r="I190" s="11">
        <v>8</v>
      </c>
      <c r="J190" s="12">
        <v>9</v>
      </c>
    </row>
    <row r="191" spans="2:18" ht="13.5" hidden="1" thickBot="1" x14ac:dyDescent="0.25">
      <c r="B191" s="13" t="s">
        <v>16</v>
      </c>
      <c r="C191" s="14" t="s">
        <v>17</v>
      </c>
      <c r="D191" s="15" t="s">
        <v>18</v>
      </c>
      <c r="E191" s="16">
        <v>35000</v>
      </c>
      <c r="F191" s="16">
        <f t="shared" ref="F191:F198" si="9">+E191/1.25</f>
        <v>28000</v>
      </c>
      <c r="G191" s="14" t="s">
        <v>19</v>
      </c>
      <c r="H191" s="14"/>
      <c r="I191" s="14"/>
      <c r="J191" s="17"/>
    </row>
    <row r="192" spans="2:18" ht="13.5" hidden="1" thickBot="1" x14ac:dyDescent="0.25">
      <c r="B192" s="13" t="s">
        <v>20</v>
      </c>
      <c r="C192" s="14" t="s">
        <v>21</v>
      </c>
      <c r="D192" s="15" t="s">
        <v>22</v>
      </c>
      <c r="E192" s="16">
        <v>158699</v>
      </c>
      <c r="F192" s="16">
        <f t="shared" si="9"/>
        <v>126959.2</v>
      </c>
      <c r="G192" s="14" t="s">
        <v>19</v>
      </c>
      <c r="H192" s="14"/>
      <c r="I192" s="14"/>
      <c r="J192" s="17"/>
    </row>
    <row r="193" spans="1:18" ht="13.5" hidden="1" thickBot="1" x14ac:dyDescent="0.25">
      <c r="B193" s="13" t="s">
        <v>23</v>
      </c>
      <c r="C193" s="14" t="s">
        <v>24</v>
      </c>
      <c r="D193" s="15" t="s">
        <v>25</v>
      </c>
      <c r="E193" s="16">
        <v>27500</v>
      </c>
      <c r="F193" s="16">
        <f t="shared" si="9"/>
        <v>22000</v>
      </c>
      <c r="G193" s="14" t="s">
        <v>19</v>
      </c>
      <c r="H193" s="14"/>
      <c r="I193" s="14"/>
      <c r="J193" s="17"/>
    </row>
    <row r="194" spans="1:18" ht="36.75" hidden="1" thickBot="1" x14ac:dyDescent="0.25">
      <c r="B194" s="13" t="s">
        <v>26</v>
      </c>
      <c r="C194" s="14" t="s">
        <v>27</v>
      </c>
      <c r="D194" s="15" t="s">
        <v>28</v>
      </c>
      <c r="E194" s="16">
        <v>364000</v>
      </c>
      <c r="F194" s="16">
        <f t="shared" si="9"/>
        <v>291200</v>
      </c>
      <c r="G194" s="14" t="s">
        <v>29</v>
      </c>
      <c r="H194" s="14" t="s">
        <v>30</v>
      </c>
      <c r="I194" s="14" t="s">
        <v>31</v>
      </c>
      <c r="J194" s="17" t="s">
        <v>32</v>
      </c>
    </row>
    <row r="195" spans="1:18" ht="13.5" hidden="1" thickBot="1" x14ac:dyDescent="0.25">
      <c r="A195" s="18"/>
      <c r="B195" s="13" t="s">
        <v>33</v>
      </c>
      <c r="C195" s="14" t="s">
        <v>34</v>
      </c>
      <c r="D195" s="15" t="s">
        <v>35</v>
      </c>
      <c r="E195" s="16">
        <v>38000</v>
      </c>
      <c r="F195" s="16">
        <f t="shared" si="9"/>
        <v>30400</v>
      </c>
      <c r="G195" s="14" t="s">
        <v>19</v>
      </c>
      <c r="H195" s="14"/>
      <c r="I195" s="14"/>
      <c r="J195" s="17"/>
      <c r="K195" s="18"/>
      <c r="L195" s="18"/>
      <c r="M195" s="18"/>
      <c r="N195" s="18"/>
      <c r="O195" s="18"/>
      <c r="P195" s="18"/>
      <c r="Q195" s="18"/>
      <c r="R195" s="18"/>
    </row>
    <row r="196" spans="1:18" ht="13.5" hidden="1" thickBot="1" x14ac:dyDescent="0.25">
      <c r="A196" s="18"/>
      <c r="B196" s="13" t="s">
        <v>36</v>
      </c>
      <c r="C196" s="14" t="s">
        <v>37</v>
      </c>
      <c r="D196" s="15" t="s">
        <v>38</v>
      </c>
      <c r="E196" s="16">
        <v>87220</v>
      </c>
      <c r="F196" s="16">
        <f t="shared" si="9"/>
        <v>69776</v>
      </c>
      <c r="G196" s="14" t="s">
        <v>19</v>
      </c>
      <c r="H196" s="14"/>
      <c r="I196" s="14"/>
      <c r="J196" s="17"/>
      <c r="K196" s="18"/>
      <c r="L196" s="18"/>
      <c r="M196" s="18"/>
      <c r="N196" s="18"/>
      <c r="O196" s="18"/>
      <c r="P196" s="18"/>
      <c r="Q196" s="18"/>
      <c r="R196" s="18"/>
    </row>
    <row r="197" spans="1:18" ht="13.5" hidden="1" thickBot="1" x14ac:dyDescent="0.25">
      <c r="A197" s="18"/>
      <c r="B197" s="13" t="s">
        <v>39</v>
      </c>
      <c r="C197" s="14" t="s">
        <v>40</v>
      </c>
      <c r="D197" s="15" t="s">
        <v>41</v>
      </c>
      <c r="E197" s="16">
        <v>28000</v>
      </c>
      <c r="F197" s="16">
        <f t="shared" si="9"/>
        <v>22400</v>
      </c>
      <c r="G197" s="14" t="s">
        <v>19</v>
      </c>
      <c r="H197" s="14"/>
      <c r="I197" s="14"/>
      <c r="J197" s="17"/>
      <c r="K197" s="18"/>
      <c r="L197" s="18"/>
      <c r="M197" s="18"/>
      <c r="N197" s="18"/>
      <c r="O197" s="18"/>
      <c r="P197" s="18"/>
      <c r="Q197" s="18"/>
      <c r="R197" s="18"/>
    </row>
    <row r="198" spans="1:18" ht="13.5" hidden="1" thickBot="1" x14ac:dyDescent="0.25">
      <c r="B198" s="13" t="s">
        <v>42</v>
      </c>
      <c r="C198" s="14" t="s">
        <v>43</v>
      </c>
      <c r="D198" s="15" t="s">
        <v>44</v>
      </c>
      <c r="E198" s="16">
        <v>52000</v>
      </c>
      <c r="F198" s="16">
        <f t="shared" si="9"/>
        <v>41600</v>
      </c>
      <c r="G198" s="14" t="s">
        <v>19</v>
      </c>
      <c r="H198" s="14"/>
      <c r="I198" s="14"/>
      <c r="J198" s="17"/>
    </row>
    <row r="199" spans="1:18" ht="13.5" hidden="1" thickBot="1" x14ac:dyDescent="0.25">
      <c r="B199" s="19" t="s">
        <v>45</v>
      </c>
      <c r="C199" s="20"/>
      <c r="D199" s="20"/>
      <c r="E199" s="21">
        <f>SUM(E191:E198)</f>
        <v>790419</v>
      </c>
      <c r="F199" s="21">
        <f>SUM(F191:F198)</f>
        <v>632335.19999999995</v>
      </c>
      <c r="G199" s="20"/>
      <c r="H199" s="20"/>
      <c r="I199" s="20"/>
      <c r="J199" s="22"/>
    </row>
    <row r="200" spans="1:18" ht="13.5" hidden="1" thickTop="1" x14ac:dyDescent="0.2"/>
    <row r="201" spans="1:18" hidden="1" x14ac:dyDescent="0.2">
      <c r="B201" s="75" t="s">
        <v>46</v>
      </c>
      <c r="C201" s="75"/>
      <c r="D201" s="75"/>
      <c r="E201" s="75"/>
      <c r="F201" s="75"/>
      <c r="H201" s="73" t="s">
        <v>47</v>
      </c>
      <c r="I201" s="73"/>
      <c r="L201" s="23"/>
    </row>
    <row r="202" spans="1:18" hidden="1" x14ac:dyDescent="0.2">
      <c r="G202" s="73" t="s">
        <v>48</v>
      </c>
      <c r="H202" s="73"/>
      <c r="I202" s="73"/>
      <c r="J202" s="73"/>
      <c r="K202" s="73"/>
      <c r="L202" s="73"/>
      <c r="M202" s="73"/>
    </row>
    <row r="203" spans="1:18" hidden="1" x14ac:dyDescent="0.2"/>
    <row r="204" spans="1:18" hidden="1" x14ac:dyDescent="0.2"/>
    <row r="205" spans="1:18" hidden="1" x14ac:dyDescent="0.2"/>
    <row r="206" spans="1:18" hidden="1" x14ac:dyDescent="0.2"/>
    <row r="207" spans="1:18" hidden="1" x14ac:dyDescent="0.2">
      <c r="B207" s="69" t="s">
        <v>0</v>
      </c>
      <c r="C207" s="69"/>
      <c r="D207" s="69"/>
      <c r="E207" s="69"/>
      <c r="F207" s="69"/>
      <c r="G207" s="69"/>
      <c r="H207" s="69"/>
      <c r="I207" s="69"/>
      <c r="J207" s="69"/>
      <c r="K207" s="2"/>
      <c r="L207" s="3"/>
      <c r="N207" s="2"/>
      <c r="O207" s="3"/>
    </row>
    <row r="208" spans="1:18" hidden="1" x14ac:dyDescent="0.2">
      <c r="B208" s="70" t="s">
        <v>1</v>
      </c>
      <c r="C208" s="70"/>
      <c r="D208" s="70"/>
      <c r="E208" s="70"/>
      <c r="F208" s="70"/>
      <c r="K208" s="2"/>
      <c r="L208" s="4"/>
      <c r="N208" s="2"/>
      <c r="O208" s="4"/>
    </row>
    <row r="209" spans="1:18" hidden="1" x14ac:dyDescent="0.2">
      <c r="B209" s="27"/>
      <c r="C209" s="27"/>
      <c r="D209" s="27"/>
      <c r="E209" s="27"/>
      <c r="F209" s="27"/>
      <c r="K209" s="2"/>
      <c r="L209" s="4"/>
      <c r="N209" s="2"/>
      <c r="O209" s="4"/>
    </row>
    <row r="210" spans="1:18" ht="14.25" hidden="1" x14ac:dyDescent="0.2">
      <c r="B210" s="71" t="s">
        <v>49</v>
      </c>
      <c r="C210" s="71"/>
      <c r="D210" s="71"/>
      <c r="E210" s="71"/>
      <c r="F210" s="71"/>
      <c r="K210" s="2"/>
      <c r="L210" s="4"/>
      <c r="N210" s="2"/>
      <c r="O210" s="4"/>
    </row>
    <row r="211" spans="1:18" ht="14.25" hidden="1" x14ac:dyDescent="0.2">
      <c r="B211" s="71" t="s">
        <v>50</v>
      </c>
      <c r="C211" s="71"/>
      <c r="D211" s="71"/>
      <c r="E211" s="71"/>
      <c r="F211" s="71"/>
      <c r="K211" s="2"/>
      <c r="L211" s="4"/>
      <c r="N211" s="2"/>
      <c r="O211" s="4"/>
    </row>
    <row r="212" spans="1:18" ht="15.75" hidden="1" x14ac:dyDescent="0.2">
      <c r="B212" s="70"/>
      <c r="C212" s="70"/>
      <c r="D212" s="70"/>
      <c r="E212" s="70"/>
      <c r="I212" s="72"/>
      <c r="J212" s="72"/>
    </row>
    <row r="213" spans="1:18" ht="15.75" hidden="1" x14ac:dyDescent="0.2">
      <c r="B213" s="1" t="s">
        <v>4</v>
      </c>
      <c r="I213" s="28"/>
      <c r="J213" s="28"/>
    </row>
    <row r="214" spans="1:18" ht="15.75" hidden="1" x14ac:dyDescent="0.2">
      <c r="I214" s="28"/>
      <c r="J214" s="28"/>
    </row>
    <row r="215" spans="1:18" ht="15" hidden="1" x14ac:dyDescent="0.2">
      <c r="B215" s="74" t="s">
        <v>51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</row>
    <row r="216" spans="1:18" hidden="1" x14ac:dyDescent="0.2">
      <c r="H216" s="5"/>
      <c r="I216" s="5"/>
      <c r="J216" s="5"/>
      <c r="K216" s="5"/>
      <c r="L216" s="5"/>
      <c r="M216" s="5"/>
    </row>
    <row r="217" spans="1:18" ht="13.5" hidden="1" thickBot="1" x14ac:dyDescent="0.25">
      <c r="B217" s="1" t="s">
        <v>6</v>
      </c>
    </row>
    <row r="218" spans="1:18" ht="76.5" hidden="1" thickTop="1" thickBot="1" x14ac:dyDescent="0.25">
      <c r="B218" s="6" t="s">
        <v>7</v>
      </c>
      <c r="C218" s="7" t="s">
        <v>8</v>
      </c>
      <c r="D218" s="7" t="s">
        <v>9</v>
      </c>
      <c r="E218" s="7" t="s">
        <v>10</v>
      </c>
      <c r="F218" s="8" t="s">
        <v>11</v>
      </c>
      <c r="G218" s="7" t="s">
        <v>12</v>
      </c>
      <c r="H218" s="7" t="s">
        <v>13</v>
      </c>
      <c r="I218" s="7" t="s">
        <v>14</v>
      </c>
      <c r="J218" s="9" t="s">
        <v>15</v>
      </c>
    </row>
    <row r="219" spans="1:18" ht="13.5" hidden="1" thickBot="1" x14ac:dyDescent="0.25">
      <c r="B219" s="10">
        <v>1</v>
      </c>
      <c r="C219" s="11">
        <v>2</v>
      </c>
      <c r="D219" s="11">
        <v>3</v>
      </c>
      <c r="E219" s="11">
        <v>4</v>
      </c>
      <c r="F219" s="11">
        <v>5</v>
      </c>
      <c r="G219" s="11">
        <v>6</v>
      </c>
      <c r="H219" s="11">
        <v>7</v>
      </c>
      <c r="I219" s="11">
        <v>8</v>
      </c>
      <c r="J219" s="12">
        <v>9</v>
      </c>
    </row>
    <row r="220" spans="1:18" ht="13.5" hidden="1" thickBot="1" x14ac:dyDescent="0.25">
      <c r="B220" s="13" t="s">
        <v>16</v>
      </c>
      <c r="C220" s="14" t="s">
        <v>17</v>
      </c>
      <c r="D220" s="15" t="s">
        <v>18</v>
      </c>
      <c r="E220" s="16">
        <v>35000</v>
      </c>
      <c r="F220" s="16">
        <f t="shared" ref="F220:F227" si="10">+E220/1.25</f>
        <v>28000</v>
      </c>
      <c r="G220" s="14" t="s">
        <v>52</v>
      </c>
      <c r="H220" s="14" t="s">
        <v>30</v>
      </c>
      <c r="I220" s="24">
        <v>43556</v>
      </c>
      <c r="J220" s="25">
        <v>44287</v>
      </c>
    </row>
    <row r="221" spans="1:18" ht="13.5" hidden="1" thickBot="1" x14ac:dyDescent="0.25">
      <c r="B221" s="13" t="s">
        <v>20</v>
      </c>
      <c r="C221" s="14" t="s">
        <v>21</v>
      </c>
      <c r="D221" s="15" t="s">
        <v>22</v>
      </c>
      <c r="E221" s="16">
        <v>170000</v>
      </c>
      <c r="F221" s="16">
        <f t="shared" si="10"/>
        <v>136000</v>
      </c>
      <c r="G221" s="14" t="s">
        <v>19</v>
      </c>
      <c r="H221" s="14"/>
      <c r="I221" s="14"/>
      <c r="J221" s="17"/>
    </row>
    <row r="222" spans="1:18" ht="13.5" hidden="1" thickBot="1" x14ac:dyDescent="0.25">
      <c r="B222" s="13" t="s">
        <v>23</v>
      </c>
      <c r="C222" s="14" t="s">
        <v>24</v>
      </c>
      <c r="D222" s="15" t="s">
        <v>25</v>
      </c>
      <c r="E222" s="16">
        <v>27500</v>
      </c>
      <c r="F222" s="16">
        <f t="shared" si="10"/>
        <v>22000</v>
      </c>
      <c r="G222" s="14" t="s">
        <v>19</v>
      </c>
      <c r="H222" s="14"/>
      <c r="I222" s="14"/>
      <c r="J222" s="17"/>
    </row>
    <row r="223" spans="1:18" ht="36.75" hidden="1" thickBot="1" x14ac:dyDescent="0.25">
      <c r="B223" s="13" t="s">
        <v>26</v>
      </c>
      <c r="C223" s="14" t="s">
        <v>27</v>
      </c>
      <c r="D223" s="15" t="s">
        <v>28</v>
      </c>
      <c r="E223" s="16">
        <v>364000</v>
      </c>
      <c r="F223" s="16">
        <f t="shared" si="10"/>
        <v>291200</v>
      </c>
      <c r="G223" s="14" t="s">
        <v>29</v>
      </c>
      <c r="H223" s="14" t="s">
        <v>30</v>
      </c>
      <c r="I223" s="14" t="s">
        <v>31</v>
      </c>
      <c r="J223" s="17" t="s">
        <v>53</v>
      </c>
    </row>
    <row r="224" spans="1:18" ht="13.5" hidden="1" thickBot="1" x14ac:dyDescent="0.25">
      <c r="A224" s="18"/>
      <c r="B224" s="13" t="s">
        <v>33</v>
      </c>
      <c r="C224" s="14" t="s">
        <v>34</v>
      </c>
      <c r="D224" s="15" t="s">
        <v>35</v>
      </c>
      <c r="E224" s="16">
        <v>38000</v>
      </c>
      <c r="F224" s="16">
        <f t="shared" si="10"/>
        <v>30400</v>
      </c>
      <c r="G224" s="14" t="s">
        <v>19</v>
      </c>
      <c r="H224" s="14"/>
      <c r="I224" s="14"/>
      <c r="J224" s="17"/>
      <c r="K224" s="18"/>
      <c r="L224" s="18"/>
      <c r="M224" s="18"/>
      <c r="N224" s="18"/>
      <c r="O224" s="18"/>
      <c r="P224" s="18"/>
      <c r="Q224" s="18"/>
      <c r="R224" s="18"/>
    </row>
    <row r="225" spans="1:18" ht="13.5" hidden="1" thickBot="1" x14ac:dyDescent="0.25">
      <c r="A225" s="18"/>
      <c r="B225" s="13" t="s">
        <v>36</v>
      </c>
      <c r="C225" s="14" t="s">
        <v>37</v>
      </c>
      <c r="D225" s="15" t="s">
        <v>38</v>
      </c>
      <c r="E225" s="16">
        <v>87220</v>
      </c>
      <c r="F225" s="16">
        <f t="shared" si="10"/>
        <v>69776</v>
      </c>
      <c r="G225" s="14" t="s">
        <v>19</v>
      </c>
      <c r="H225" s="14"/>
      <c r="I225" s="14"/>
      <c r="J225" s="17"/>
      <c r="K225" s="18"/>
      <c r="L225" s="18"/>
      <c r="M225" s="18"/>
      <c r="N225" s="18"/>
      <c r="O225" s="18"/>
      <c r="P225" s="18"/>
      <c r="Q225" s="18"/>
      <c r="R225" s="18"/>
    </row>
    <row r="226" spans="1:18" ht="13.5" hidden="1" thickBot="1" x14ac:dyDescent="0.25">
      <c r="A226" s="18"/>
      <c r="B226" s="13" t="s">
        <v>39</v>
      </c>
      <c r="C226" s="14" t="s">
        <v>40</v>
      </c>
      <c r="D226" s="15" t="s">
        <v>41</v>
      </c>
      <c r="E226" s="16">
        <f>28000+45938</f>
        <v>73938</v>
      </c>
      <c r="F226" s="16">
        <f t="shared" si="10"/>
        <v>59150.400000000001</v>
      </c>
      <c r="G226" s="14" t="s">
        <v>19</v>
      </c>
      <c r="H226" s="14"/>
      <c r="I226" s="14"/>
      <c r="J226" s="17"/>
      <c r="K226" s="18"/>
      <c r="L226" s="18"/>
      <c r="M226" s="18"/>
      <c r="N226" s="18"/>
      <c r="O226" s="18"/>
      <c r="P226" s="18"/>
      <c r="Q226" s="18"/>
      <c r="R226" s="18"/>
    </row>
    <row r="227" spans="1:18" ht="13.5" hidden="1" thickBot="1" x14ac:dyDescent="0.25">
      <c r="B227" s="13" t="s">
        <v>42</v>
      </c>
      <c r="C227" s="14" t="s">
        <v>43</v>
      </c>
      <c r="D227" s="15" t="s">
        <v>44</v>
      </c>
      <c r="E227" s="16">
        <v>132098</v>
      </c>
      <c r="F227" s="16">
        <f t="shared" si="10"/>
        <v>105678.39999999999</v>
      </c>
      <c r="G227" s="14" t="s">
        <v>19</v>
      </c>
      <c r="H227" s="14"/>
      <c r="I227" s="14"/>
      <c r="J227" s="17"/>
    </row>
    <row r="228" spans="1:18" ht="13.5" hidden="1" thickBot="1" x14ac:dyDescent="0.25">
      <c r="B228" s="19" t="s">
        <v>45</v>
      </c>
      <c r="C228" s="20"/>
      <c r="D228" s="20"/>
      <c r="E228" s="21">
        <f>SUM(E220:E227)</f>
        <v>927756</v>
      </c>
      <c r="F228" s="21">
        <f>SUM(F220:F227)</f>
        <v>742204.8</v>
      </c>
      <c r="G228" s="20"/>
      <c r="H228" s="20"/>
      <c r="I228" s="20"/>
      <c r="J228" s="22"/>
    </row>
    <row r="229" spans="1:18" ht="13.5" hidden="1" thickTop="1" x14ac:dyDescent="0.2"/>
    <row r="230" spans="1:18" hidden="1" x14ac:dyDescent="0.2">
      <c r="B230" s="75" t="s">
        <v>54</v>
      </c>
      <c r="C230" s="75"/>
      <c r="D230" s="75"/>
      <c r="E230" s="75"/>
      <c r="F230" s="75"/>
      <c r="H230" s="73" t="s">
        <v>47</v>
      </c>
      <c r="I230" s="73"/>
      <c r="L230" s="23"/>
    </row>
    <row r="231" spans="1:18" hidden="1" x14ac:dyDescent="0.2">
      <c r="G231" s="73" t="s">
        <v>48</v>
      </c>
      <c r="H231" s="73"/>
      <c r="I231" s="73"/>
      <c r="J231" s="73"/>
      <c r="K231" s="73"/>
      <c r="L231" s="73"/>
      <c r="M231" s="73"/>
    </row>
    <row r="234" spans="1:18" x14ac:dyDescent="0.2">
      <c r="B234" s="69" t="s">
        <v>0</v>
      </c>
      <c r="C234" s="69"/>
      <c r="D234" s="69"/>
      <c r="E234" s="69"/>
      <c r="F234" s="69"/>
      <c r="G234" s="69"/>
      <c r="H234" s="69"/>
      <c r="I234" s="69"/>
      <c r="J234" s="69"/>
      <c r="K234" s="2"/>
      <c r="L234" s="3"/>
      <c r="N234" s="2"/>
      <c r="O234" s="3"/>
    </row>
    <row r="235" spans="1:18" x14ac:dyDescent="0.2">
      <c r="B235" s="70" t="s">
        <v>1</v>
      </c>
      <c r="C235" s="70"/>
      <c r="D235" s="70"/>
      <c r="E235" s="70"/>
      <c r="F235" s="70"/>
      <c r="K235" s="2"/>
      <c r="L235" s="4"/>
      <c r="N235" s="2"/>
      <c r="O235" s="4"/>
    </row>
    <row r="236" spans="1:18" x14ac:dyDescent="0.2">
      <c r="B236" s="27"/>
      <c r="C236" s="27"/>
      <c r="D236" s="27"/>
      <c r="E236" s="27"/>
      <c r="F236" s="27"/>
      <c r="K236" s="2"/>
      <c r="L236" s="4"/>
      <c r="N236" s="2"/>
      <c r="O236" s="4"/>
    </row>
    <row r="237" spans="1:18" ht="14.25" x14ac:dyDescent="0.2">
      <c r="B237" s="71" t="s">
        <v>49</v>
      </c>
      <c r="C237" s="71"/>
      <c r="D237" s="71"/>
      <c r="E237" s="71"/>
      <c r="F237" s="71"/>
      <c r="K237" s="2"/>
      <c r="L237" s="4"/>
      <c r="N237" s="2"/>
      <c r="O237" s="4"/>
    </row>
    <row r="238" spans="1:18" ht="14.25" x14ac:dyDescent="0.2">
      <c r="B238" s="71" t="s">
        <v>268</v>
      </c>
      <c r="C238" s="71"/>
      <c r="D238" s="71"/>
      <c r="E238" s="71"/>
      <c r="F238" s="71"/>
      <c r="K238" s="2"/>
      <c r="L238" s="4"/>
      <c r="N238" s="2"/>
      <c r="O238" s="4"/>
    </row>
    <row r="239" spans="1:18" ht="15.75" x14ac:dyDescent="0.2">
      <c r="B239" s="70"/>
      <c r="C239" s="70"/>
      <c r="D239" s="70"/>
      <c r="E239" s="70"/>
      <c r="I239" s="72"/>
      <c r="J239" s="72"/>
    </row>
    <row r="240" spans="1:18" ht="15.75" x14ac:dyDescent="0.2">
      <c r="B240" s="1" t="s">
        <v>273</v>
      </c>
      <c r="I240" s="28"/>
      <c r="J240" s="28"/>
    </row>
    <row r="241" spans="1:23" ht="15.75" x14ac:dyDescent="0.2">
      <c r="I241" s="28"/>
      <c r="J241" s="28"/>
    </row>
    <row r="242" spans="1:23" ht="15" x14ac:dyDescent="0.2">
      <c r="B242" s="74" t="s">
        <v>269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</row>
    <row r="243" spans="1:23" x14ac:dyDescent="0.2">
      <c r="H243" s="5"/>
      <c r="I243" s="5"/>
      <c r="J243" s="5"/>
      <c r="K243" s="5"/>
      <c r="L243" s="5"/>
      <c r="M243" s="5"/>
    </row>
    <row r="244" spans="1:23" ht="13.5" thickBot="1" x14ac:dyDescent="0.25">
      <c r="B244" s="1" t="s">
        <v>6</v>
      </c>
    </row>
    <row r="245" spans="1:23" ht="76.5" thickTop="1" thickBot="1" x14ac:dyDescent="0.25">
      <c r="B245" s="6" t="s">
        <v>7</v>
      </c>
      <c r="C245" s="7" t="s">
        <v>8</v>
      </c>
      <c r="D245" s="7" t="s">
        <v>9</v>
      </c>
      <c r="E245" s="7" t="s">
        <v>10</v>
      </c>
      <c r="F245" s="8" t="s">
        <v>11</v>
      </c>
      <c r="G245" s="7" t="s">
        <v>12</v>
      </c>
      <c r="H245" s="7" t="s">
        <v>13</v>
      </c>
      <c r="I245" s="7" t="s">
        <v>14</v>
      </c>
      <c r="J245" s="9" t="s">
        <v>15</v>
      </c>
    </row>
    <row r="246" spans="1:23" ht="13.5" thickBot="1" x14ac:dyDescent="0.25">
      <c r="B246" s="10">
        <v>1</v>
      </c>
      <c r="C246" s="11">
        <v>2</v>
      </c>
      <c r="D246" s="11">
        <v>3</v>
      </c>
      <c r="E246" s="11">
        <v>4</v>
      </c>
      <c r="F246" s="11">
        <v>5</v>
      </c>
      <c r="G246" s="11">
        <v>6</v>
      </c>
      <c r="H246" s="11">
        <v>7</v>
      </c>
      <c r="I246" s="11">
        <v>8</v>
      </c>
      <c r="J246" s="12">
        <v>9</v>
      </c>
      <c r="V246" s="64"/>
      <c r="W246" s="64"/>
    </row>
    <row r="247" spans="1:23" ht="13.5" thickBot="1" x14ac:dyDescent="0.25">
      <c r="B247" s="13" t="s">
        <v>16</v>
      </c>
      <c r="C247" s="14" t="s">
        <v>17</v>
      </c>
      <c r="D247" s="15" t="s">
        <v>18</v>
      </c>
      <c r="E247" s="16">
        <v>35000</v>
      </c>
      <c r="F247" s="16">
        <f t="shared" ref="F247:F253" si="11">+E247/1.25</f>
        <v>28000</v>
      </c>
      <c r="G247" s="14" t="s">
        <v>52</v>
      </c>
      <c r="H247" s="14"/>
      <c r="I247" s="24"/>
      <c r="J247" s="25"/>
      <c r="V247" s="64"/>
      <c r="W247" s="64"/>
    </row>
    <row r="248" spans="1:23" ht="13.5" thickBot="1" x14ac:dyDescent="0.25">
      <c r="B248" s="13" t="s">
        <v>20</v>
      </c>
      <c r="C248" s="14" t="s">
        <v>21</v>
      </c>
      <c r="D248" s="15" t="s">
        <v>22</v>
      </c>
      <c r="E248" s="16">
        <v>196000</v>
      </c>
      <c r="F248" s="16">
        <f t="shared" si="11"/>
        <v>156800</v>
      </c>
      <c r="G248" s="14" t="s">
        <v>19</v>
      </c>
      <c r="H248" s="14"/>
      <c r="I248" s="14"/>
      <c r="J248" s="17"/>
      <c r="V248" s="64"/>
      <c r="W248" s="64"/>
    </row>
    <row r="249" spans="1:23" ht="13.5" thickBot="1" x14ac:dyDescent="0.25">
      <c r="B249" s="13" t="s">
        <v>23</v>
      </c>
      <c r="C249" s="14" t="s">
        <v>24</v>
      </c>
      <c r="D249" s="15" t="s">
        <v>25</v>
      </c>
      <c r="E249" s="16">
        <v>27500</v>
      </c>
      <c r="F249" s="16">
        <f t="shared" si="11"/>
        <v>22000</v>
      </c>
      <c r="G249" s="14" t="s">
        <v>19</v>
      </c>
      <c r="H249" s="14"/>
      <c r="I249" s="14"/>
      <c r="J249" s="17"/>
      <c r="V249" s="64"/>
      <c r="W249" s="64"/>
    </row>
    <row r="250" spans="1:23" ht="24.75" thickBot="1" x14ac:dyDescent="0.25">
      <c r="B250" s="13" t="s">
        <v>26</v>
      </c>
      <c r="C250" s="14" t="s">
        <v>27</v>
      </c>
      <c r="D250" s="15" t="s">
        <v>28</v>
      </c>
      <c r="E250" s="16">
        <v>370000</v>
      </c>
      <c r="F250" s="16">
        <f t="shared" si="11"/>
        <v>296000</v>
      </c>
      <c r="G250" s="14" t="s">
        <v>29</v>
      </c>
      <c r="H250" s="14"/>
      <c r="I250" s="14"/>
      <c r="J250" s="17"/>
      <c r="V250" s="64"/>
      <c r="W250" s="64"/>
    </row>
    <row r="251" spans="1:23" ht="13.5" thickBot="1" x14ac:dyDescent="0.25">
      <c r="A251" s="18"/>
      <c r="B251" s="13" t="s">
        <v>33</v>
      </c>
      <c r="C251" s="14" t="s">
        <v>34</v>
      </c>
      <c r="D251" s="15" t="s">
        <v>35</v>
      </c>
      <c r="E251" s="16">
        <v>38000</v>
      </c>
      <c r="F251" s="16">
        <f t="shared" si="11"/>
        <v>30400</v>
      </c>
      <c r="G251" s="14" t="s">
        <v>19</v>
      </c>
      <c r="H251" s="14"/>
      <c r="I251" s="14"/>
      <c r="J251" s="17"/>
      <c r="K251" s="18"/>
      <c r="L251" s="18"/>
      <c r="M251" s="18"/>
      <c r="N251" s="18"/>
      <c r="O251" s="18"/>
      <c r="P251" s="18"/>
      <c r="Q251" s="18"/>
      <c r="R251" s="18"/>
      <c r="V251" s="64"/>
      <c r="W251" s="64"/>
    </row>
    <row r="252" spans="1:23" ht="13.5" thickBot="1" x14ac:dyDescent="0.25">
      <c r="A252" s="18"/>
      <c r="B252" s="13" t="s">
        <v>36</v>
      </c>
      <c r="C252" s="14" t="s">
        <v>37</v>
      </c>
      <c r="D252" s="15" t="s">
        <v>38</v>
      </c>
      <c r="E252" s="16">
        <v>87220</v>
      </c>
      <c r="F252" s="16">
        <f t="shared" si="11"/>
        <v>69776</v>
      </c>
      <c r="G252" s="14" t="s">
        <v>19</v>
      </c>
      <c r="H252" s="14"/>
      <c r="I252" s="14"/>
      <c r="J252" s="17"/>
      <c r="K252" s="18"/>
      <c r="L252" s="18"/>
      <c r="M252" s="18"/>
      <c r="N252" s="18"/>
      <c r="O252" s="18"/>
      <c r="P252" s="18"/>
      <c r="Q252" s="18"/>
      <c r="R252" s="18"/>
      <c r="V252" s="64"/>
      <c r="W252" s="64"/>
    </row>
    <row r="253" spans="1:23" ht="13.5" thickBot="1" x14ac:dyDescent="0.25">
      <c r="A253" s="18"/>
      <c r="B253" s="13" t="s">
        <v>39</v>
      </c>
      <c r="C253" s="14" t="s">
        <v>40</v>
      </c>
      <c r="D253" s="15" t="s">
        <v>41</v>
      </c>
      <c r="E253" s="16">
        <v>191500</v>
      </c>
      <c r="F253" s="16">
        <f t="shared" si="11"/>
        <v>153200</v>
      </c>
      <c r="G253" s="14" t="s">
        <v>19</v>
      </c>
      <c r="H253" s="14"/>
      <c r="I253" s="14"/>
      <c r="J253" s="17"/>
      <c r="K253" s="18"/>
      <c r="L253" s="18"/>
      <c r="M253" s="18"/>
      <c r="N253" s="18"/>
      <c r="O253" s="18"/>
      <c r="P253" s="18"/>
      <c r="Q253" s="18"/>
      <c r="R253" s="18"/>
      <c r="V253" s="64"/>
      <c r="W253" s="64"/>
    </row>
    <row r="254" spans="1:23" ht="13.5" thickBot="1" x14ac:dyDescent="0.25">
      <c r="A254" s="18"/>
      <c r="B254" s="13" t="s">
        <v>42</v>
      </c>
      <c r="C254" s="14" t="s">
        <v>43</v>
      </c>
      <c r="D254" s="15" t="s">
        <v>270</v>
      </c>
      <c r="E254" s="16">
        <v>138000</v>
      </c>
      <c r="F254" s="16">
        <f>+E254/1.25</f>
        <v>110400</v>
      </c>
      <c r="G254" s="14" t="s">
        <v>19</v>
      </c>
      <c r="H254" s="14"/>
      <c r="I254" s="14"/>
      <c r="J254" s="17"/>
      <c r="K254" s="18"/>
      <c r="L254" s="18"/>
      <c r="M254" s="18"/>
      <c r="N254" s="18"/>
      <c r="O254" s="18"/>
      <c r="P254" s="18"/>
      <c r="Q254" s="18"/>
      <c r="R254" s="18"/>
      <c r="V254" s="64"/>
      <c r="W254" s="64"/>
    </row>
    <row r="255" spans="1:23" ht="13.5" thickBot="1" x14ac:dyDescent="0.25">
      <c r="B255" s="13" t="s">
        <v>248</v>
      </c>
      <c r="C255" s="14" t="s">
        <v>271</v>
      </c>
      <c r="D255" s="15" t="s">
        <v>272</v>
      </c>
      <c r="E255" s="16">
        <v>47000</v>
      </c>
      <c r="F255" s="16">
        <f>+E255/1.25</f>
        <v>37600</v>
      </c>
      <c r="G255" s="14" t="s">
        <v>19</v>
      </c>
      <c r="H255" s="14"/>
      <c r="I255" s="14"/>
      <c r="J255" s="17"/>
      <c r="V255" s="64"/>
      <c r="W255" s="64"/>
    </row>
    <row r="256" spans="1:23" ht="13.5" thickBot="1" x14ac:dyDescent="0.25">
      <c r="B256" s="19" t="s">
        <v>45</v>
      </c>
      <c r="C256" s="20"/>
      <c r="D256" s="20"/>
      <c r="E256" s="21">
        <f>SUM(E247:E255)</f>
        <v>1130220</v>
      </c>
      <c r="F256" s="21">
        <f>SUM(F247:F255)</f>
        <v>904176</v>
      </c>
      <c r="G256" s="20"/>
      <c r="H256" s="20"/>
      <c r="I256" s="20"/>
      <c r="J256" s="22"/>
      <c r="V256" s="64"/>
      <c r="W256" s="64"/>
    </row>
    <row r="257" spans="2:13" ht="13.5" thickTop="1" x14ac:dyDescent="0.2"/>
    <row r="258" spans="2:13" x14ac:dyDescent="0.2">
      <c r="B258" s="75" t="s">
        <v>274</v>
      </c>
      <c r="C258" s="75"/>
      <c r="D258" s="75"/>
      <c r="E258" s="75"/>
      <c r="F258" s="75"/>
      <c r="H258" s="73" t="s">
        <v>47</v>
      </c>
      <c r="I258" s="73"/>
      <c r="L258" s="23"/>
    </row>
    <row r="259" spans="2:13" x14ac:dyDescent="0.2">
      <c r="G259" s="73" t="s">
        <v>48</v>
      </c>
      <c r="H259" s="73"/>
      <c r="I259" s="73"/>
      <c r="J259" s="73"/>
      <c r="K259" s="73"/>
      <c r="L259" s="73"/>
      <c r="M259" s="73"/>
    </row>
    <row r="260" spans="2:13" x14ac:dyDescent="0.2">
      <c r="B260" s="1" t="s">
        <v>55</v>
      </c>
    </row>
    <row r="261" spans="2:13" x14ac:dyDescent="0.2">
      <c r="B261" s="1" t="s">
        <v>275</v>
      </c>
    </row>
  </sheetData>
  <mergeCells count="64">
    <mergeCell ref="G259:M259"/>
    <mergeCell ref="B237:F237"/>
    <mergeCell ref="B238:F238"/>
    <mergeCell ref="B239:E239"/>
    <mergeCell ref="I239:J239"/>
    <mergeCell ref="B242:R242"/>
    <mergeCell ref="B258:F258"/>
    <mergeCell ref="H258:I258"/>
    <mergeCell ref="B201:F201"/>
    <mergeCell ref="H201:I201"/>
    <mergeCell ref="B235:F235"/>
    <mergeCell ref="G202:M202"/>
    <mergeCell ref="B207:J207"/>
    <mergeCell ref="B208:F208"/>
    <mergeCell ref="B210:F210"/>
    <mergeCell ref="B211:F211"/>
    <mergeCell ref="B212:E212"/>
    <mergeCell ref="I212:J212"/>
    <mergeCell ref="B215:R215"/>
    <mergeCell ref="B230:F230"/>
    <mergeCell ref="H230:I230"/>
    <mergeCell ref="G231:M231"/>
    <mergeCell ref="B234:J234"/>
    <mergeCell ref="B182:F182"/>
    <mergeCell ref="B181:F181"/>
    <mergeCell ref="B183:E183"/>
    <mergeCell ref="I183:J183"/>
    <mergeCell ref="B186:R186"/>
    <mergeCell ref="B174:F174"/>
    <mergeCell ref="H174:I174"/>
    <mergeCell ref="G175:M175"/>
    <mergeCell ref="B178:J178"/>
    <mergeCell ref="B179:F179"/>
    <mergeCell ref="I153:J153"/>
    <mergeCell ref="B156:R156"/>
    <mergeCell ref="B112:R112"/>
    <mergeCell ref="B130:F130"/>
    <mergeCell ref="H130:I130"/>
    <mergeCell ref="G131:M131"/>
    <mergeCell ref="B136:B137"/>
    <mergeCell ref="B148:J148"/>
    <mergeCell ref="B149:F149"/>
    <mergeCell ref="B151:F151"/>
    <mergeCell ref="B152:F152"/>
    <mergeCell ref="B153:E153"/>
    <mergeCell ref="B109:E109"/>
    <mergeCell ref="I109:J109"/>
    <mergeCell ref="B10:R10"/>
    <mergeCell ref="E12:J12"/>
    <mergeCell ref="E13:J13"/>
    <mergeCell ref="E72:J72"/>
    <mergeCell ref="B99:F99"/>
    <mergeCell ref="H99:I99"/>
    <mergeCell ref="G100:M100"/>
    <mergeCell ref="B104:J104"/>
    <mergeCell ref="B105:F105"/>
    <mergeCell ref="B107:F107"/>
    <mergeCell ref="B108:F108"/>
    <mergeCell ref="B2:J2"/>
    <mergeCell ref="B3:F3"/>
    <mergeCell ref="B5:D5"/>
    <mergeCell ref="B6:D6"/>
    <mergeCell ref="B7:E7"/>
    <mergeCell ref="I7:J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2. rebalans plana nabave</vt:lpstr>
      <vt:lpstr>'2. rebalans plana nabave'!Podrucje_ispisa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2019-12-27T08:52:34Z</cp:lastPrinted>
  <dcterms:created xsi:type="dcterms:W3CDTF">2019-05-20T06:49:45Z</dcterms:created>
  <dcterms:modified xsi:type="dcterms:W3CDTF">2020-01-08T11:00:08Z</dcterms:modified>
</cp:coreProperties>
</file>