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Informacija o trošenju sredstava 2025/"/>
    </mc:Choice>
  </mc:AlternateContent>
  <xr:revisionPtr revIDLastSave="182" documentId="8_{3BA3A8F8-1EA1-4196-8579-FDD113F7F65D}" xr6:coauthVersionLast="47" xr6:coauthVersionMax="47" xr10:uidLastSave="{3B14DDAD-9624-4887-86AB-85358E22B8F1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List1!$A$8:$E$121</definedName>
    <definedName name="_xlnm.Print_Area" localSheetId="0">List1!$A$1:$E$123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1" l="1"/>
  <c r="P84" i="1"/>
  <c r="P85" i="1"/>
  <c r="P86" i="1"/>
  <c r="P87" i="1"/>
  <c r="Q90" i="1" s="1"/>
  <c r="P88" i="1"/>
  <c r="P89" i="1"/>
  <c r="P83" i="1"/>
  <c r="J85" i="1"/>
  <c r="AC86" i="1"/>
  <c r="I91" i="1"/>
  <c r="W99" i="1"/>
  <c r="D23" i="1"/>
  <c r="D45" i="1"/>
  <c r="D10" i="1"/>
  <c r="D91" i="1"/>
  <c r="D72" i="1"/>
  <c r="K83" i="1"/>
  <c r="D80" i="1"/>
  <c r="L83" i="1"/>
  <c r="M83" i="1"/>
  <c r="M90" i="1" s="1"/>
  <c r="M92" i="1" s="1"/>
  <c r="P91" i="1"/>
  <c r="AE93" i="1"/>
  <c r="K90" i="1"/>
  <c r="K92" i="1" s="1"/>
  <c r="AA99" i="1"/>
  <c r="Z99" i="1"/>
  <c r="Y99" i="1"/>
  <c r="X99" i="1"/>
  <c r="V99" i="1"/>
  <c r="O90" i="1"/>
  <c r="O92" i="1" s="1"/>
  <c r="N90" i="1"/>
  <c r="N92" i="1" s="1"/>
  <c r="J90" i="1"/>
  <c r="J92" i="1" s="1"/>
  <c r="I90" i="1"/>
  <c r="I92" i="1" s="1"/>
  <c r="U99" i="1"/>
  <c r="L90" i="1" l="1"/>
  <c r="L92" i="1" s="1"/>
  <c r="AB99" i="1"/>
  <c r="AC89" i="1" s="1"/>
  <c r="P90" i="1" l="1"/>
  <c r="AC88" i="1" s="1"/>
  <c r="AC91" i="1" s="1"/>
  <c r="AC92" i="1" s="1"/>
  <c r="AE94" i="1" s="1"/>
  <c r="P92" i="1" l="1"/>
</calcChain>
</file>

<file path=xl/sharedStrings.xml><?xml version="1.0" encoding="utf-8"?>
<sst xmlns="http://schemas.openxmlformats.org/spreadsheetml/2006/main" count="426" uniqueCount="226">
  <si>
    <t>Isplatitelj: Centar za odgoj i obrazovanje Krapinske Toplice</t>
  </si>
  <si>
    <t>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</si>
  <si>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</si>
  <si>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</si>
  <si>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</si>
  <si>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</si>
  <si>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</si>
  <si>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</si>
  <si>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</si>
  <si>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</si>
  <si>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Presečki grupa d.o.o.</t>
  </si>
  <si>
    <t>Krapina</t>
  </si>
  <si>
    <t>Zabok</t>
  </si>
  <si>
    <t>02535697732</t>
  </si>
  <si>
    <t>63073332379</t>
  </si>
  <si>
    <t>Zagreb</t>
  </si>
  <si>
    <t>27759560625</t>
  </si>
  <si>
    <t>17847110267</t>
  </si>
  <si>
    <t>31697259786</t>
  </si>
  <si>
    <t>41607275884</t>
  </si>
  <si>
    <t>OTP Leasing d.d.</t>
  </si>
  <si>
    <t>Financijska Agencija</t>
  </si>
  <si>
    <t>Telemach Hrvatska d.o.o</t>
  </si>
  <si>
    <t>23780250353</t>
  </si>
  <si>
    <t>85821130368</t>
  </si>
  <si>
    <t>61979475705</t>
  </si>
  <si>
    <t>70133616033</t>
  </si>
  <si>
    <t>50730247993</t>
  </si>
  <si>
    <t>Oroslavje</t>
  </si>
  <si>
    <t>81793146560</t>
  </si>
  <si>
    <t>76353986406</t>
  </si>
  <si>
    <t>Pregrada</t>
  </si>
  <si>
    <t>3238 računalne usluge</t>
  </si>
  <si>
    <t>3231 Usluge telefona, pošte i prijevoza</t>
  </si>
  <si>
    <t>3431 Bankarske usluge i usluge platnog prometa</t>
  </si>
  <si>
    <t>3221 Uredski materijal i ostali materijalni rashodi</t>
  </si>
  <si>
    <t>3223 Energija</t>
  </si>
  <si>
    <t>3235 Zakupnine i najamnine</t>
  </si>
  <si>
    <t>3234 Komunalne usluge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</si>
  <si>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</si>
  <si>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</si>
  <si>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</si>
  <si>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</si>
  <si>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</si>
  <si>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Trgocentar d.o.o.</t>
  </si>
  <si>
    <t>HEP-OPSKRBA d.o.o.</t>
  </si>
  <si>
    <t xml:space="preserve">INA - INDUSTRIJA NAFTE </t>
  </si>
  <si>
    <t>TOOLS4SCHOOLS d.o.o.</t>
  </si>
  <si>
    <t>Specijalna bolnica za medicinsku rehabilitaciju Krapinske Toplice</t>
  </si>
  <si>
    <t>Zagorski vodovod d.o.o.</t>
  </si>
  <si>
    <t>Eko-flor plus d.o.o.</t>
  </si>
  <si>
    <t>Hrvatski telekom d.d.</t>
  </si>
  <si>
    <t>Salubris d.o.o.</t>
  </si>
  <si>
    <t>3722 Naknade građanima i kućanstvima u naravi</t>
  </si>
  <si>
    <t>UKUPNO</t>
  </si>
  <si>
    <t xml:space="preserve">Privredna banka Zagreb </t>
  </si>
  <si>
    <t>3224 Materijal i dijelovi za tekuće i investicijsko održavanje</t>
  </si>
  <si>
    <t>3225 Sitni inventar i auto gume</t>
  </si>
  <si>
    <t>3211 Službena putovanja</t>
  </si>
  <si>
    <t>Creative solutions</t>
  </si>
  <si>
    <t>69523788448</t>
  </si>
  <si>
    <t>Werk d.o.o.</t>
  </si>
  <si>
    <t>31685947337</t>
  </si>
  <si>
    <t>Krapnske Toplice</t>
  </si>
  <si>
    <t>KIKO trgovina i usluge, vl. Tomislav Krušec</t>
  </si>
  <si>
    <t>46126456930</t>
  </si>
  <si>
    <t>3214 Ostale naknade troškova zaposlenima</t>
  </si>
  <si>
    <t>Konica Minolta Hrvatska</t>
  </si>
  <si>
    <t>Zora proizvodnja igračaka</t>
  </si>
  <si>
    <t>43320610616</t>
  </si>
  <si>
    <t>Velika Gorica</t>
  </si>
  <si>
    <t>Hrvatski savez učeničkog zadrugarstva</t>
  </si>
  <si>
    <t>3294 Članarine i norme</t>
  </si>
  <si>
    <t>Park prirode Lonjsko polje</t>
  </si>
  <si>
    <t>Jasenovac</t>
  </si>
  <si>
    <t>3299 Ostali nespomenuti rashodi poslovanja</t>
  </si>
  <si>
    <t>Tradicije - Čigoč, ugost.obrt, vl. Mladen Barić</t>
  </si>
  <si>
    <t>Gušće</t>
  </si>
  <si>
    <t>Narodne novine Tim papir j.d.o.o.</t>
  </si>
  <si>
    <t>82224265653</t>
  </si>
  <si>
    <t>Flora Zubić j.d.o.o.</t>
  </si>
  <si>
    <t>41111976330</t>
  </si>
  <si>
    <t>TEDI Poslovanje d.o.o.</t>
  </si>
  <si>
    <t>05614216244</t>
  </si>
  <si>
    <t>Zaprešić</t>
  </si>
  <si>
    <t>Školske novine d.o.o.</t>
  </si>
  <si>
    <t>24796394086</t>
  </si>
  <si>
    <t>O.M. SUPPORT d.o.o.</t>
  </si>
  <si>
    <t>23071028130</t>
  </si>
  <si>
    <t xml:space="preserve"> 3239 Ostale usluge</t>
  </si>
  <si>
    <t>3213 Stručno usavršavanje zaposlenika</t>
  </si>
  <si>
    <t>Moto Šipek d.o.o.</t>
  </si>
  <si>
    <t>Midifar d.o.o.</t>
  </si>
  <si>
    <t>60430188166</t>
  </si>
  <si>
    <t>3293 Reprezentacija</t>
  </si>
  <si>
    <t>Obrt Kreativni S</t>
  </si>
  <si>
    <t>14955284475</t>
  </si>
  <si>
    <t>Sveti Križ Začretje</t>
  </si>
  <si>
    <t>TRGO-KOM d.o.o.</t>
  </si>
  <si>
    <t>20879445686</t>
  </si>
  <si>
    <t>Veliko Trgovišće</t>
  </si>
  <si>
    <t>4111 Zemljište</t>
  </si>
  <si>
    <t>ZAGORJE KANAL d.o.o.</t>
  </si>
  <si>
    <t>72575991237</t>
  </si>
  <si>
    <t>3232 Usluge tekućeg i investicijskog održavanja</t>
  </si>
  <si>
    <t>SPAR HRVATSKA d.o.o.</t>
  </si>
  <si>
    <t>Cvjećarnica Pušlek Biller d.o.o.</t>
  </si>
  <si>
    <t>62045582122</t>
  </si>
  <si>
    <t>Javni bilježnik Vlasto Podgajski</t>
  </si>
  <si>
    <t>08787869664</t>
  </si>
  <si>
    <t>HEP Elektra d.o.o.</t>
  </si>
  <si>
    <t>46830600751</t>
  </si>
  <si>
    <t>Narodne novine d.d.</t>
  </si>
  <si>
    <t>64546066176</t>
  </si>
  <si>
    <t>3233 Usluge promidžbe i informiranja</t>
  </si>
  <si>
    <t>Hrvatska udruga ravnatelja osnovnih škola</t>
  </si>
  <si>
    <t>97748123085</t>
  </si>
  <si>
    <t>Eplomteh d.o.o.</t>
  </si>
  <si>
    <t>4223 Oprema za održavanje i zaštitu</t>
  </si>
  <si>
    <t>PC-AUTOMATI</t>
  </si>
  <si>
    <t>53199736515</t>
  </si>
  <si>
    <t>4222 Komunikacijska oprema</t>
  </si>
  <si>
    <t>Hrvatska zajednica osnovnih škola</t>
  </si>
  <si>
    <t>78661516143</t>
  </si>
  <si>
    <t>DUBROVNIK SUN d.o.o.</t>
  </si>
  <si>
    <t>60174672203</t>
  </si>
  <si>
    <t>Dubrovnik</t>
  </si>
  <si>
    <t>Bauhaus-Zagreb, k.d. za trgovinu i usluge</t>
  </si>
  <si>
    <t>71642207963</t>
  </si>
  <si>
    <t>Urarska radionica i trgovina na veliko i malo vl. Nadica Žučko</t>
  </si>
  <si>
    <t>67672375066</t>
  </si>
  <si>
    <t>GORAN-SERVIS obrt</t>
  </si>
  <si>
    <t>Usluge i trgovina Lugarić</t>
  </si>
  <si>
    <t>90318285071</t>
  </si>
  <si>
    <t>Hum na Sutli</t>
  </si>
  <si>
    <t xml:space="preserve">DND Zabok </t>
  </si>
  <si>
    <t>3811 Tekuće donacije u novcu</t>
  </si>
  <si>
    <t>ISA d.o.o.</t>
  </si>
  <si>
    <t>00365768166</t>
  </si>
  <si>
    <t>Mučići</t>
  </si>
  <si>
    <t>ADRIATIC osiguranje d.d.</t>
  </si>
  <si>
    <t>94472454976</t>
  </si>
  <si>
    <t>3292 Premije osiguranja</t>
  </si>
  <si>
    <t>INC d.o.o.</t>
  </si>
  <si>
    <t>32652482960</t>
  </si>
  <si>
    <t>Viškovo</t>
  </si>
  <si>
    <t>Ustanova Dr. Dobrić</t>
  </si>
  <si>
    <t>41813537863</t>
  </si>
  <si>
    <t>3236 Zdravstvene i veterinarske usluge</t>
  </si>
  <si>
    <t>Polanščak Promet</t>
  </si>
  <si>
    <t>Koncepting, obrt za poslovno savjetovanje</t>
  </si>
  <si>
    <t>3239 Ostale usluge</t>
  </si>
  <si>
    <t>4241 Knjige</t>
  </si>
  <si>
    <t>Lidl Hrvatska d.o.o.k.d.</t>
  </si>
  <si>
    <t>66089976432</t>
  </si>
  <si>
    <t>Hrvatska zajednica računovođa i financijskih djelatnika</t>
  </si>
  <si>
    <t>75508100288</t>
  </si>
  <si>
    <t>Usluge Svažić, obrt za održavanje površina</t>
  </si>
  <si>
    <t>Dizajner Igor Vranješ</t>
  </si>
  <si>
    <t>54261987146</t>
  </si>
  <si>
    <t>Kaufland Hrvatska d.d.</t>
  </si>
  <si>
    <t>Cvjećarna i usluge prijevoza Fiola</t>
  </si>
  <si>
    <t>65239117083</t>
  </si>
  <si>
    <t>E-glas d.o.o.</t>
  </si>
  <si>
    <t>01085855307</t>
  </si>
  <si>
    <t>Rijeka</t>
  </si>
  <si>
    <t>4221 Uredska oprema i namještaj</t>
  </si>
  <si>
    <t>UDRUGA LANAC KRETANJA</t>
  </si>
  <si>
    <t>HP- Hrvatska pošta d.d.</t>
  </si>
  <si>
    <t>87311810356</t>
  </si>
  <si>
    <t>CS DATA vl. Boris Lemić</t>
  </si>
  <si>
    <t>Školska knjiga d.d.</t>
  </si>
  <si>
    <t>38967655335</t>
  </si>
  <si>
    <t>Kašmir promet d.o.o.</t>
  </si>
  <si>
    <t>Hoću knjigu d.o.o.</t>
  </si>
  <si>
    <t>LOGO grafičke usluge</t>
  </si>
  <si>
    <t>03149632183</t>
  </si>
  <si>
    <t>3241 Naknade troškova osobama izvan radnog odnosa</t>
  </si>
  <si>
    <t>IDA DIDACTA d.o.o.</t>
  </si>
  <si>
    <t>02059736476</t>
  </si>
  <si>
    <t>VRELEJ d.o.o.</t>
  </si>
  <si>
    <t>Klanjec</t>
  </si>
  <si>
    <t>Dnevni centar za rehabilitaciju djece i mladeži "Mali dom-Zagreb"</t>
  </si>
  <si>
    <t>71812732448</t>
  </si>
  <si>
    <t>10000 Zagreb</t>
  </si>
  <si>
    <t>3434 ostali nespomenuti financijski rashodi</t>
  </si>
  <si>
    <t>Famax d.o.o.</t>
  </si>
  <si>
    <t>06209817121</t>
  </si>
  <si>
    <t>3222 Materijal i sirovine</t>
  </si>
  <si>
    <t>EMOS-PROMET</t>
  </si>
  <si>
    <t xml:space="preserve">Radoboj </t>
  </si>
  <si>
    <t>34920717539</t>
  </si>
  <si>
    <t>Hrvatski Caritas</t>
  </si>
  <si>
    <t>3711 Tekuće donacije u novcu</t>
  </si>
  <si>
    <t>kotizacija</t>
  </si>
  <si>
    <t>plaća</t>
  </si>
  <si>
    <t>MAT.PRAVA/ stimulacija</t>
  </si>
  <si>
    <t>baltazar</t>
  </si>
  <si>
    <t>vrtić</t>
  </si>
  <si>
    <t>RI plaća</t>
  </si>
  <si>
    <t>RI honorar</t>
  </si>
  <si>
    <t>E-tehničar</t>
  </si>
  <si>
    <t>Ukupno</t>
  </si>
  <si>
    <t>zagorski vodovod</t>
  </si>
  <si>
    <t>HEP</t>
  </si>
  <si>
    <t>telemach</t>
  </si>
  <si>
    <t>računi</t>
  </si>
  <si>
    <t>zaposleni</t>
  </si>
  <si>
    <t>ostalo</t>
  </si>
  <si>
    <t>IZVOD</t>
  </si>
  <si>
    <t>ukupno</t>
  </si>
  <si>
    <t>VAMAT d.o.o.</t>
  </si>
  <si>
    <t>86539589065</t>
  </si>
  <si>
    <t>A.C. Redan d.o.o.</t>
  </si>
  <si>
    <t>76532050891</t>
  </si>
  <si>
    <t>DVOR TRAKOŠĆAN</t>
  </si>
  <si>
    <t>Trakošćan</t>
  </si>
  <si>
    <t>Zadruga lepoglavske čipke</t>
  </si>
  <si>
    <t>Lepoglava</t>
  </si>
  <si>
    <t>Restoran Ivančica</t>
  </si>
  <si>
    <t>Ustanova Zoološki vrt Grada Zagreba</t>
  </si>
  <si>
    <t>Morski lav d.o.o.</t>
  </si>
  <si>
    <t>INFORMACIJA O TROŠENJU SREDSTAVA ZA LIPANJ 2025. GODINE</t>
  </si>
  <si>
    <t>Isplata lipanj 2025</t>
  </si>
  <si>
    <t>Završni radovi Kerep, vl. Igor Kerep</t>
  </si>
  <si>
    <t>08465784461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</si>
</sst>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sz val="8"/>
      <color indexed="64"/>
      <name val="Microsoft Sans Serif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readingOrder="1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5" borderId="1" xfId="0" applyFill="1" applyBorder="1"/>
    <xf numFmtId="0" fontId="0" fillId="0" borderId="6" xfId="0" applyBorder="1"/>
    <xf numFmtId="0" fontId="0" fillId="0" borderId="10" xfId="0" applyBorder="1"/>
    <xf numFmtId="0" fontId="0" fillId="6" borderId="0" xfId="0" applyFill="1"/>
    <xf numFmtId="0" fontId="0" fillId="0" borderId="11" xfId="0" applyBorder="1"/>
    <xf numFmtId="0" fontId="1" fillId="0" borderId="1" xfId="0" applyFont="1" applyBorder="1" applyAlignment="1">
      <alignment horizontal="left" vertical="top" wrapText="1"/>
    </xf>
    <xf numFmtId="4" fontId="7" fillId="0" borderId="0" xfId="0" applyNumberFormat="1" applyFont="1"/>
    <xf numFmtId="4" fontId="0" fillId="0" borderId="1" xfId="0" applyNumberFormat="1" applyBorder="1"/>
    <xf numFmtId="4" fontId="0" fillId="4" borderId="0" xfId="0" applyNumberFormat="1" applyFill="1"/>
    <xf numFmtId="2" fontId="0" fillId="0" borderId="0" xfId="0" applyNumberFormat="1"/>
    <xf numFmtId="0" fontId="7" fillId="7" borderId="1" xfId="0" applyFont="1" applyFill="1" applyBorder="1"/>
    <xf numFmtId="0" fontId="0" fillId="0" borderId="12" xfId="0" applyBorder="1"/>
    <xf numFmtId="0" fontId="0" fillId="4" borderId="13" xfId="0" applyFill="1" applyBorder="1"/>
    <xf numFmtId="0" fontId="0" fillId="4" borderId="14" xfId="0" applyFill="1" applyBorder="1"/>
    <xf numFmtId="0" fontId="0" fillId="4" borderId="0" xfId="0" applyFill="1"/>
    <xf numFmtId="0" fontId="0" fillId="0" borderId="13" xfId="0" applyBorder="1"/>
    <xf numFmtId="0" fontId="0" fillId="4" borderId="11" xfId="0" applyFill="1" applyBorder="1"/>
    <xf numFmtId="0" fontId="0" fillId="0" borderId="0" xfId="0" applyAlignment="1">
      <alignment horizontal="center"/>
    </xf>
  </cellXfs>
  <cellStyles count="3">
    <cellStyle name="Normalno" xfId="0" builtinId="0"/>
    <cellStyle name="Normalno 2" xfId="2" xr:uid="{00000000-0005-0000-0000-000001000000}"/>
    <cellStyle name="Obično_List4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243"/>
  <sheetViews>
    <sheetView tabSelected="1" workbookViewId="0">
      <selection activeCell="AI97" sqref="AI97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3" width="9.140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2</v>
      </c>
    </row>
    <row r="3" spans="1:6" x14ac:dyDescent="0.25">
      <c r="A3" t="s">
        <v>3</v>
      </c>
    </row>
    <row r="4" spans="1:6" x14ac:dyDescent="0.25">
      <c r="A4" t="s">
        <v>4</v>
      </c>
    </row>
    <row r="6" spans="1:6" x14ac:dyDescent="0.25">
      <c r="A6" s="47" t="s">
        <v>222</v>
      </c>
      <c r="B6" s="47"/>
      <c r="C6" s="47"/>
      <c r="D6" s="47"/>
      <c r="E6" s="47"/>
    </row>
    <row r="8" spans="1:6" ht="30" x14ac:dyDescent="0.25">
      <c r="A8" s="5" t="s">
        <v>5</v>
      </c>
      <c r="B8" s="5" t="s">
        <v>6</v>
      </c>
      <c r="C8" s="5" t="s">
        <v>7</v>
      </c>
      <c r="D8" s="5" t="s">
        <v>9</v>
      </c>
      <c r="E8" s="5" t="s">
        <v>8</v>
      </c>
      <c r="F8" s="1"/>
    </row>
    <row r="9" spans="1:6" hidden="1" x14ac:dyDescent="0.25">
      <c r="A9" s="21" t="s">
        <v>213</v>
      </c>
      <c r="B9" s="21" t="s">
        <v>214</v>
      </c>
      <c r="C9" s="21" t="s">
        <v>11</v>
      </c>
      <c r="D9" s="7"/>
      <c r="E9" s="17" t="s">
        <v>104</v>
      </c>
    </row>
    <row r="10" spans="1:6" x14ac:dyDescent="0.25">
      <c r="A10" s="18" t="s">
        <v>140</v>
      </c>
      <c r="B10" s="18" t="s">
        <v>141</v>
      </c>
      <c r="C10" s="18" t="s">
        <v>15</v>
      </c>
      <c r="D10" s="7">
        <f>299.55+148.38</f>
        <v>447.93</v>
      </c>
      <c r="E10" s="17" t="s">
        <v>142</v>
      </c>
      <c r="F10" s="1"/>
    </row>
    <row r="11" spans="1:6" hidden="1" x14ac:dyDescent="0.25">
      <c r="A11" s="18" t="s">
        <v>140</v>
      </c>
      <c r="B11" s="18" t="s">
        <v>141</v>
      </c>
      <c r="C11" s="18" t="s">
        <v>15</v>
      </c>
      <c r="D11" s="7"/>
      <c r="E11" s="17" t="s">
        <v>75</v>
      </c>
      <c r="F11" s="1"/>
    </row>
    <row r="12" spans="1:6" hidden="1" x14ac:dyDescent="0.25">
      <c r="A12" s="18" t="s">
        <v>127</v>
      </c>
      <c r="B12" s="18" t="s">
        <v>128</v>
      </c>
      <c r="C12" s="18" t="s">
        <v>15</v>
      </c>
      <c r="D12" s="7"/>
      <c r="E12" s="17" t="s">
        <v>56</v>
      </c>
    </row>
    <row r="13" spans="1:6" hidden="1" x14ac:dyDescent="0.25">
      <c r="A13" s="18" t="s">
        <v>59</v>
      </c>
      <c r="B13" s="18" t="s">
        <v>60</v>
      </c>
      <c r="C13" s="18" t="s">
        <v>15</v>
      </c>
      <c r="D13" s="7"/>
      <c r="E13" s="17" t="s">
        <v>32</v>
      </c>
    </row>
    <row r="14" spans="1:6" x14ac:dyDescent="0.25">
      <c r="A14" s="18" t="s">
        <v>170</v>
      </c>
      <c r="B14" s="18">
        <v>7928109478</v>
      </c>
      <c r="C14" s="18" t="s">
        <v>70</v>
      </c>
      <c r="D14" s="7">
        <v>30</v>
      </c>
      <c r="E14" s="17" t="s">
        <v>32</v>
      </c>
    </row>
    <row r="15" spans="1:6" x14ac:dyDescent="0.25">
      <c r="A15" s="18" t="s">
        <v>161</v>
      </c>
      <c r="B15" s="18" t="s">
        <v>162</v>
      </c>
      <c r="C15" s="18" t="s">
        <v>12</v>
      </c>
      <c r="D15" s="7">
        <v>75</v>
      </c>
      <c r="E15" s="17" t="s">
        <v>151</v>
      </c>
    </row>
    <row r="16" spans="1:6" hidden="1" x14ac:dyDescent="0.25">
      <c r="A16" s="18" t="s">
        <v>106</v>
      </c>
      <c r="B16" s="18" t="s">
        <v>107</v>
      </c>
      <c r="C16" s="18" t="s">
        <v>1</v>
      </c>
      <c r="D16" s="7"/>
      <c r="E16" s="17" t="s">
        <v>75</v>
      </c>
    </row>
    <row r="17" spans="1:6" hidden="1" x14ac:dyDescent="0.25">
      <c r="A17" s="18" t="s">
        <v>158</v>
      </c>
      <c r="B17" s="18" t="s">
        <v>159</v>
      </c>
      <c r="C17" s="18" t="s">
        <v>12</v>
      </c>
      <c r="D17" s="7"/>
      <c r="E17" s="17" t="s">
        <v>114</v>
      </c>
    </row>
    <row r="18" spans="1:6" hidden="1" x14ac:dyDescent="0.25">
      <c r="A18" s="18" t="s">
        <v>135</v>
      </c>
      <c r="B18" s="18">
        <v>99392453538</v>
      </c>
      <c r="C18" s="18" t="s">
        <v>12</v>
      </c>
      <c r="D18" s="7"/>
      <c r="E18" s="17" t="s">
        <v>136</v>
      </c>
    </row>
    <row r="19" spans="1:6" hidden="1" x14ac:dyDescent="0.25">
      <c r="A19" s="18" t="s">
        <v>182</v>
      </c>
      <c r="B19" s="18" t="s">
        <v>183</v>
      </c>
      <c r="C19" s="18" t="s">
        <v>184</v>
      </c>
      <c r="D19" s="7"/>
      <c r="E19" s="17" t="s">
        <v>90</v>
      </c>
    </row>
    <row r="20" spans="1:6" hidden="1" x14ac:dyDescent="0.25">
      <c r="A20" s="18" t="s">
        <v>124</v>
      </c>
      <c r="B20" s="18" t="s">
        <v>125</v>
      </c>
      <c r="C20" s="18" t="s">
        <v>126</v>
      </c>
      <c r="D20" s="7"/>
      <c r="E20" s="17" t="s">
        <v>58</v>
      </c>
    </row>
    <row r="21" spans="1:6" hidden="1" x14ac:dyDescent="0.25">
      <c r="A21" s="18" t="s">
        <v>215</v>
      </c>
      <c r="B21" s="18">
        <v>24929691978</v>
      </c>
      <c r="C21" s="18" t="s">
        <v>216</v>
      </c>
      <c r="D21" s="7"/>
      <c r="E21" s="17" t="s">
        <v>75</v>
      </c>
    </row>
    <row r="22" spans="1:6" hidden="1" x14ac:dyDescent="0.25">
      <c r="A22" s="18" t="s">
        <v>163</v>
      </c>
      <c r="B22" s="18" t="s">
        <v>164</v>
      </c>
      <c r="C22" s="18" t="s">
        <v>165</v>
      </c>
      <c r="D22" s="7"/>
      <c r="E22" s="17" t="s">
        <v>166</v>
      </c>
      <c r="F22" s="3"/>
    </row>
    <row r="23" spans="1:6" x14ac:dyDescent="0.25">
      <c r="A23" s="9" t="s">
        <v>50</v>
      </c>
      <c r="B23" s="18" t="s">
        <v>27</v>
      </c>
      <c r="C23" s="18" t="s">
        <v>28</v>
      </c>
      <c r="D23" s="7">
        <f>120.52+143</f>
        <v>263.52</v>
      </c>
      <c r="E23" s="8" t="s">
        <v>38</v>
      </c>
    </row>
    <row r="24" spans="1:6" hidden="1" x14ac:dyDescent="0.25">
      <c r="A24" s="21" t="s">
        <v>189</v>
      </c>
      <c r="B24" s="21" t="s">
        <v>191</v>
      </c>
      <c r="C24" s="21" t="s">
        <v>190</v>
      </c>
      <c r="D24" s="7"/>
      <c r="E24" s="21" t="s">
        <v>104</v>
      </c>
    </row>
    <row r="25" spans="1:6" ht="15.75" hidden="1" customHeight="1" x14ac:dyDescent="0.25">
      <c r="A25" s="9" t="s">
        <v>117</v>
      </c>
      <c r="B25" s="18">
        <v>16069102763</v>
      </c>
      <c r="C25" s="18" t="s">
        <v>1</v>
      </c>
      <c r="D25" s="7"/>
      <c r="E25" s="17" t="s">
        <v>118</v>
      </c>
      <c r="F25" s="3"/>
    </row>
    <row r="26" spans="1:6" ht="15.75" hidden="1" customHeight="1" x14ac:dyDescent="0.25">
      <c r="A26" s="21" t="s">
        <v>186</v>
      </c>
      <c r="B26" s="21" t="s">
        <v>187</v>
      </c>
      <c r="C26" s="21" t="s">
        <v>15</v>
      </c>
      <c r="D26" s="7"/>
      <c r="E26" s="17" t="s">
        <v>166</v>
      </c>
      <c r="F26" s="3"/>
    </row>
    <row r="27" spans="1:6" x14ac:dyDescent="0.25">
      <c r="A27" s="9" t="s">
        <v>21</v>
      </c>
      <c r="B27" s="18" t="s">
        <v>24</v>
      </c>
      <c r="C27" s="18" t="s">
        <v>15</v>
      </c>
      <c r="D27" s="7">
        <v>5.66</v>
      </c>
      <c r="E27" s="8" t="s">
        <v>32</v>
      </c>
      <c r="F27" s="3"/>
    </row>
    <row r="28" spans="1:6" hidden="1" x14ac:dyDescent="0.25">
      <c r="A28" s="6" t="s">
        <v>21</v>
      </c>
      <c r="B28" s="18" t="s">
        <v>24</v>
      </c>
      <c r="C28" s="18" t="s">
        <v>15</v>
      </c>
      <c r="D28" s="7"/>
      <c r="E28" s="17" t="s">
        <v>75</v>
      </c>
      <c r="F28" s="3"/>
    </row>
    <row r="29" spans="1:6" x14ac:dyDescent="0.25">
      <c r="A29" s="18" t="s">
        <v>80</v>
      </c>
      <c r="B29" s="18" t="s">
        <v>81</v>
      </c>
      <c r="C29" s="18" t="s">
        <v>1</v>
      </c>
      <c r="D29" s="7">
        <v>83.6</v>
      </c>
      <c r="E29" s="17" t="s">
        <v>35</v>
      </c>
      <c r="F29" s="3"/>
    </row>
    <row r="30" spans="1:6" ht="12.75" hidden="1" customHeight="1" x14ac:dyDescent="0.25">
      <c r="A30" s="18" t="s">
        <v>131</v>
      </c>
      <c r="B30" s="18">
        <v>32995703476</v>
      </c>
      <c r="C30" s="18" t="s">
        <v>12</v>
      </c>
      <c r="D30" s="7"/>
      <c r="E30" s="17" t="s">
        <v>104</v>
      </c>
    </row>
    <row r="31" spans="1:6" ht="12.75" customHeight="1" x14ac:dyDescent="0.25">
      <c r="A31" s="18" t="s">
        <v>110</v>
      </c>
      <c r="B31" s="18" t="s">
        <v>111</v>
      </c>
      <c r="C31" s="18" t="s">
        <v>12</v>
      </c>
      <c r="D31" s="7">
        <v>438.94</v>
      </c>
      <c r="E31" s="17" t="s">
        <v>36</v>
      </c>
    </row>
    <row r="32" spans="1:6" ht="12.75" hidden="1" customHeight="1" x14ac:dyDescent="0.25">
      <c r="A32" s="9" t="s">
        <v>45</v>
      </c>
      <c r="B32" s="18" t="s">
        <v>14</v>
      </c>
      <c r="C32" s="18" t="s">
        <v>15</v>
      </c>
      <c r="D32" s="7"/>
      <c r="E32" s="8" t="s">
        <v>36</v>
      </c>
    </row>
    <row r="33" spans="1:6" ht="12.75" hidden="1" customHeight="1" x14ac:dyDescent="0.25">
      <c r="A33" s="18" t="s">
        <v>174</v>
      </c>
      <c r="B33" s="18">
        <v>97838993800</v>
      </c>
      <c r="C33" s="18" t="s">
        <v>15</v>
      </c>
      <c r="D33" s="7"/>
      <c r="E33" s="17" t="s">
        <v>152</v>
      </c>
    </row>
    <row r="34" spans="1:6" ht="12.75" hidden="1" customHeight="1" x14ac:dyDescent="0.25">
      <c r="A34" s="18" t="s">
        <v>168</v>
      </c>
      <c r="B34" s="18" t="s">
        <v>169</v>
      </c>
      <c r="C34" s="18" t="s">
        <v>15</v>
      </c>
      <c r="D34" s="7"/>
      <c r="E34" s="17" t="s">
        <v>33</v>
      </c>
    </row>
    <row r="35" spans="1:6" ht="12.75" hidden="1" customHeight="1" x14ac:dyDescent="0.25">
      <c r="A35" s="18" t="s">
        <v>115</v>
      </c>
      <c r="B35" s="18" t="s">
        <v>116</v>
      </c>
      <c r="C35" s="18" t="s">
        <v>15</v>
      </c>
      <c r="D35" s="7"/>
      <c r="E35" s="17" t="s">
        <v>72</v>
      </c>
    </row>
    <row r="36" spans="1:6" ht="12.75" hidden="1" customHeight="1" x14ac:dyDescent="0.25">
      <c r="A36" s="18" t="s">
        <v>115</v>
      </c>
      <c r="B36" s="18" t="s">
        <v>116</v>
      </c>
      <c r="C36" s="18" t="s">
        <v>15</v>
      </c>
      <c r="D36" s="7"/>
      <c r="E36" s="17" t="s">
        <v>90</v>
      </c>
    </row>
    <row r="37" spans="1:6" ht="12.75" hidden="1" customHeight="1" x14ac:dyDescent="0.25">
      <c r="A37" s="18" t="s">
        <v>122</v>
      </c>
      <c r="B37" s="18" t="s">
        <v>123</v>
      </c>
      <c r="C37" s="18" t="s">
        <v>15</v>
      </c>
      <c r="D37" s="7"/>
      <c r="E37" s="17" t="s">
        <v>72</v>
      </c>
    </row>
    <row r="38" spans="1:6" ht="12.75" hidden="1" customHeight="1" x14ac:dyDescent="0.25">
      <c r="A38" s="18" t="s">
        <v>155</v>
      </c>
      <c r="B38" s="18" t="s">
        <v>156</v>
      </c>
      <c r="C38" s="18" t="s">
        <v>15</v>
      </c>
      <c r="D38" s="7"/>
      <c r="E38" s="17" t="s">
        <v>35</v>
      </c>
    </row>
    <row r="39" spans="1:6" hidden="1" x14ac:dyDescent="0.25">
      <c r="A39" s="18" t="s">
        <v>155</v>
      </c>
      <c r="B39" s="18" t="s">
        <v>156</v>
      </c>
      <c r="C39" s="18" t="s">
        <v>15</v>
      </c>
      <c r="D39" s="7"/>
      <c r="E39" s="17" t="s">
        <v>90</v>
      </c>
    </row>
    <row r="40" spans="1:6" hidden="1" x14ac:dyDescent="0.25">
      <c r="A40" s="18" t="s">
        <v>192</v>
      </c>
      <c r="B40" s="18">
        <v>60100836848</v>
      </c>
      <c r="C40" s="18" t="s">
        <v>15</v>
      </c>
      <c r="D40" s="7"/>
      <c r="E40" s="17" t="s">
        <v>193</v>
      </c>
    </row>
    <row r="41" spans="1:6" hidden="1" x14ac:dyDescent="0.25">
      <c r="A41" s="18" t="s">
        <v>71</v>
      </c>
      <c r="B41" s="18">
        <v>45052309127</v>
      </c>
      <c r="C41" s="18" t="s">
        <v>15</v>
      </c>
      <c r="D41" s="7"/>
      <c r="E41" s="17" t="s">
        <v>72</v>
      </c>
    </row>
    <row r="42" spans="1:6" x14ac:dyDescent="0.25">
      <c r="A42" s="9" t="s">
        <v>51</v>
      </c>
      <c r="B42" s="18" t="s">
        <v>29</v>
      </c>
      <c r="C42" s="18" t="s">
        <v>15</v>
      </c>
      <c r="D42" s="7">
        <v>12.85</v>
      </c>
      <c r="E42" s="8" t="s">
        <v>33</v>
      </c>
    </row>
    <row r="43" spans="1:6" hidden="1" x14ac:dyDescent="0.25">
      <c r="A43" s="18" t="s">
        <v>178</v>
      </c>
      <c r="B43" s="18" t="s">
        <v>179</v>
      </c>
      <c r="C43" s="18" t="s">
        <v>15</v>
      </c>
      <c r="D43" s="7"/>
      <c r="E43" s="17" t="s">
        <v>35</v>
      </c>
    </row>
    <row r="44" spans="1:6" hidden="1" x14ac:dyDescent="0.25">
      <c r="A44" s="18" t="s">
        <v>178</v>
      </c>
      <c r="B44" s="18" t="s">
        <v>179</v>
      </c>
      <c r="C44" s="18" t="s">
        <v>15</v>
      </c>
      <c r="D44" s="7"/>
      <c r="E44" s="17" t="s">
        <v>57</v>
      </c>
      <c r="F44" s="2"/>
    </row>
    <row r="45" spans="1:6" x14ac:dyDescent="0.25">
      <c r="A45" s="9" t="s">
        <v>46</v>
      </c>
      <c r="B45" s="18" t="s">
        <v>16</v>
      </c>
      <c r="C45" s="18" t="s">
        <v>15</v>
      </c>
      <c r="D45" s="7">
        <f>219.38+14.45</f>
        <v>233.82999999999998</v>
      </c>
      <c r="E45" s="8" t="s">
        <v>36</v>
      </c>
      <c r="F45" s="2"/>
    </row>
    <row r="46" spans="1:6" hidden="1" x14ac:dyDescent="0.25">
      <c r="A46" s="18" t="s">
        <v>143</v>
      </c>
      <c r="B46" s="18" t="s">
        <v>144</v>
      </c>
      <c r="C46" s="18" t="s">
        <v>145</v>
      </c>
      <c r="D46" s="7"/>
      <c r="E46" s="17" t="s">
        <v>35</v>
      </c>
      <c r="F46" s="2"/>
    </row>
    <row r="47" spans="1:6" hidden="1" x14ac:dyDescent="0.25">
      <c r="A47" s="18" t="s">
        <v>143</v>
      </c>
      <c r="B47" s="18" t="s">
        <v>144</v>
      </c>
      <c r="C47" s="18" t="s">
        <v>145</v>
      </c>
      <c r="D47" s="7"/>
      <c r="E47" s="17" t="s">
        <v>90</v>
      </c>
      <c r="F47" s="2"/>
    </row>
    <row r="48" spans="1:6" hidden="1" x14ac:dyDescent="0.25">
      <c r="A48" s="18" t="s">
        <v>137</v>
      </c>
      <c r="B48" s="18" t="s">
        <v>138</v>
      </c>
      <c r="C48" s="18" t="s">
        <v>139</v>
      </c>
      <c r="D48" s="7"/>
      <c r="E48" s="17" t="s">
        <v>35</v>
      </c>
      <c r="F48" s="2"/>
    </row>
    <row r="49" spans="1:6" hidden="1" x14ac:dyDescent="0.25">
      <c r="A49" s="18" t="s">
        <v>108</v>
      </c>
      <c r="B49" s="18" t="s">
        <v>109</v>
      </c>
      <c r="C49" s="18" t="s">
        <v>12</v>
      </c>
      <c r="D49" s="7"/>
      <c r="E49" s="17" t="s">
        <v>43</v>
      </c>
      <c r="F49" s="2"/>
    </row>
    <row r="50" spans="1:6" hidden="1" x14ac:dyDescent="0.25">
      <c r="A50" s="18" t="s">
        <v>173</v>
      </c>
      <c r="B50" s="18">
        <v>18379602102</v>
      </c>
      <c r="C50" s="18" t="s">
        <v>15</v>
      </c>
      <c r="D50" s="7"/>
      <c r="E50" s="17" t="s">
        <v>152</v>
      </c>
      <c r="F50" s="2"/>
    </row>
    <row r="51" spans="1:6" hidden="1" x14ac:dyDescent="0.25">
      <c r="A51" s="18" t="s">
        <v>160</v>
      </c>
      <c r="B51" s="18">
        <v>47432874968</v>
      </c>
      <c r="C51" s="18" t="s">
        <v>15</v>
      </c>
      <c r="D51" s="7"/>
      <c r="E51" s="17" t="s">
        <v>94</v>
      </c>
    </row>
    <row r="52" spans="1:6" x14ac:dyDescent="0.25">
      <c r="A52" s="18" t="s">
        <v>64</v>
      </c>
      <c r="B52" s="18" t="s">
        <v>65</v>
      </c>
      <c r="C52" s="18" t="s">
        <v>31</v>
      </c>
      <c r="D52" s="7">
        <v>332.7</v>
      </c>
      <c r="E52" s="17" t="s">
        <v>35</v>
      </c>
    </row>
    <row r="53" spans="1:6" hidden="1" x14ac:dyDescent="0.25">
      <c r="A53" s="18" t="s">
        <v>64</v>
      </c>
      <c r="B53" s="18" t="s">
        <v>65</v>
      </c>
      <c r="C53" s="18" t="s">
        <v>31</v>
      </c>
      <c r="D53" s="7"/>
      <c r="E53" s="17" t="s">
        <v>53</v>
      </c>
    </row>
    <row r="54" spans="1:6" hidden="1" x14ac:dyDescent="0.25">
      <c r="A54" s="18" t="s">
        <v>64</v>
      </c>
      <c r="B54" s="18" t="s">
        <v>65</v>
      </c>
      <c r="C54" s="18" t="s">
        <v>31</v>
      </c>
      <c r="D54" s="7"/>
      <c r="E54" s="17" t="s">
        <v>152</v>
      </c>
    </row>
    <row r="55" spans="1:6" hidden="1" x14ac:dyDescent="0.25">
      <c r="A55" s="18" t="s">
        <v>64</v>
      </c>
      <c r="B55" s="18" t="s">
        <v>65</v>
      </c>
      <c r="C55" s="18" t="s">
        <v>31</v>
      </c>
      <c r="D55" s="7"/>
      <c r="E55" s="17" t="s">
        <v>75</v>
      </c>
    </row>
    <row r="56" spans="1:6" hidden="1" x14ac:dyDescent="0.25">
      <c r="A56" s="18" t="s">
        <v>150</v>
      </c>
      <c r="B56" s="18">
        <v>15471608712</v>
      </c>
      <c r="C56" s="18" t="s">
        <v>15</v>
      </c>
      <c r="D56" s="7"/>
      <c r="E56" s="17" t="s">
        <v>90</v>
      </c>
    </row>
    <row r="57" spans="1:6" x14ac:dyDescent="0.25">
      <c r="A57" s="6" t="s">
        <v>67</v>
      </c>
      <c r="B57" s="18" t="s">
        <v>18</v>
      </c>
      <c r="C57" s="18" t="s">
        <v>15</v>
      </c>
      <c r="D57" s="7">
        <v>58.49</v>
      </c>
      <c r="E57" s="8" t="s">
        <v>37</v>
      </c>
    </row>
    <row r="58" spans="1:6" hidden="1" x14ac:dyDescent="0.25">
      <c r="A58" s="18" t="s">
        <v>153</v>
      </c>
      <c r="B58" s="18" t="s">
        <v>154</v>
      </c>
      <c r="C58" s="18" t="s">
        <v>12</v>
      </c>
      <c r="D58" s="7"/>
      <c r="E58" s="17" t="s">
        <v>35</v>
      </c>
    </row>
    <row r="59" spans="1:6" hidden="1" x14ac:dyDescent="0.25">
      <c r="A59" s="18" t="s">
        <v>153</v>
      </c>
      <c r="B59" s="18" t="s">
        <v>154</v>
      </c>
      <c r="C59" s="18" t="s">
        <v>12</v>
      </c>
      <c r="D59" s="7"/>
      <c r="E59" s="17" t="s">
        <v>94</v>
      </c>
    </row>
    <row r="60" spans="1:6" hidden="1" x14ac:dyDescent="0.25">
      <c r="A60" s="18" t="s">
        <v>175</v>
      </c>
      <c r="B60" s="18" t="s">
        <v>176</v>
      </c>
      <c r="C60" s="18" t="s">
        <v>12</v>
      </c>
      <c r="D60" s="7"/>
      <c r="E60" s="17" t="s">
        <v>114</v>
      </c>
    </row>
    <row r="61" spans="1:6" hidden="1" x14ac:dyDescent="0.25">
      <c r="A61" s="18" t="s">
        <v>92</v>
      </c>
      <c r="B61" s="18" t="s">
        <v>93</v>
      </c>
      <c r="C61" s="18" t="s">
        <v>11</v>
      </c>
      <c r="D61" s="7"/>
      <c r="E61" s="17" t="s">
        <v>94</v>
      </c>
    </row>
    <row r="62" spans="1:6" hidden="1" x14ac:dyDescent="0.25">
      <c r="A62" s="18" t="s">
        <v>221</v>
      </c>
      <c r="B62" s="18">
        <v>94389043374</v>
      </c>
      <c r="C62" s="18" t="s">
        <v>15</v>
      </c>
      <c r="D62" s="7"/>
      <c r="E62" s="17" t="s">
        <v>75</v>
      </c>
    </row>
    <row r="63" spans="1:6" hidden="1" x14ac:dyDescent="0.25">
      <c r="A63" s="18" t="s">
        <v>91</v>
      </c>
      <c r="B63" s="18">
        <v>83622473520</v>
      </c>
      <c r="C63" s="18" t="s">
        <v>12</v>
      </c>
      <c r="D63" s="7"/>
      <c r="E63" s="17" t="s">
        <v>75</v>
      </c>
    </row>
    <row r="64" spans="1:6" hidden="1" x14ac:dyDescent="0.25">
      <c r="A64" s="18" t="s">
        <v>112</v>
      </c>
      <c r="B64" s="18" t="s">
        <v>113</v>
      </c>
      <c r="C64" s="18" t="s">
        <v>15</v>
      </c>
      <c r="D64" s="7"/>
      <c r="E64" s="17" t="s">
        <v>114</v>
      </c>
    </row>
    <row r="65" spans="1:24" x14ac:dyDescent="0.25">
      <c r="A65" s="18" t="s">
        <v>78</v>
      </c>
      <c r="B65" s="18" t="s">
        <v>79</v>
      </c>
      <c r="C65" s="18" t="s">
        <v>11</v>
      </c>
      <c r="D65" s="7">
        <v>35.630000000000003</v>
      </c>
      <c r="E65" s="17" t="s">
        <v>35</v>
      </c>
    </row>
    <row r="66" spans="1:24" x14ac:dyDescent="0.25">
      <c r="A66" s="18" t="s">
        <v>87</v>
      </c>
      <c r="B66" s="18" t="s">
        <v>88</v>
      </c>
      <c r="C66" s="18" t="s">
        <v>15</v>
      </c>
      <c r="D66" s="7">
        <v>62.5</v>
      </c>
      <c r="E66" s="17" t="s">
        <v>89</v>
      </c>
    </row>
    <row r="67" spans="1:24" hidden="1" x14ac:dyDescent="0.25">
      <c r="A67" s="18" t="s">
        <v>95</v>
      </c>
      <c r="B67" s="18" t="s">
        <v>96</v>
      </c>
      <c r="C67" s="18" t="s">
        <v>97</v>
      </c>
      <c r="D67" s="7"/>
      <c r="E67" s="17" t="s">
        <v>75</v>
      </c>
    </row>
    <row r="68" spans="1:24" x14ac:dyDescent="0.25">
      <c r="A68" s="9" t="s">
        <v>20</v>
      </c>
      <c r="B68" s="18" t="s">
        <v>23</v>
      </c>
      <c r="C68" s="18" t="s">
        <v>15</v>
      </c>
      <c r="D68" s="7">
        <v>418</v>
      </c>
      <c r="E68" s="8" t="s">
        <v>37</v>
      </c>
    </row>
    <row r="69" spans="1:24" hidden="1" x14ac:dyDescent="0.25">
      <c r="A69" s="6" t="s">
        <v>73</v>
      </c>
      <c r="B69" s="18">
        <v>13092477849</v>
      </c>
      <c r="C69" s="18" t="s">
        <v>74</v>
      </c>
      <c r="D69" s="7"/>
      <c r="E69" s="17" t="s">
        <v>75</v>
      </c>
    </row>
    <row r="70" spans="1:24" hidden="1" x14ac:dyDescent="0.25">
      <c r="A70" s="18" t="s">
        <v>119</v>
      </c>
      <c r="B70" s="18" t="s">
        <v>120</v>
      </c>
      <c r="C70" s="18" t="s">
        <v>11</v>
      </c>
      <c r="D70" s="7"/>
      <c r="E70" s="17" t="s">
        <v>35</v>
      </c>
    </row>
    <row r="71" spans="1:24" hidden="1" x14ac:dyDescent="0.25">
      <c r="A71" s="18" t="s">
        <v>149</v>
      </c>
      <c r="B71" s="18">
        <v>97731721638</v>
      </c>
      <c r="C71" s="18" t="s">
        <v>1</v>
      </c>
      <c r="D71" s="7"/>
      <c r="E71" s="17" t="s">
        <v>104</v>
      </c>
    </row>
    <row r="72" spans="1:24" x14ac:dyDescent="0.25">
      <c r="A72" s="6" t="s">
        <v>10</v>
      </c>
      <c r="B72" s="18">
        <v>85843181422</v>
      </c>
      <c r="C72" s="18" t="s">
        <v>11</v>
      </c>
      <c r="D72" s="7">
        <f>590+450+912.5+267.5</f>
        <v>2220</v>
      </c>
      <c r="E72" s="8" t="s">
        <v>33</v>
      </c>
      <c r="F72" s="2"/>
    </row>
    <row r="73" spans="1:24" hidden="1" x14ac:dyDescent="0.25">
      <c r="A73" s="6" t="s">
        <v>10</v>
      </c>
      <c r="B73" s="18">
        <v>85843181422</v>
      </c>
      <c r="C73" s="18" t="s">
        <v>11</v>
      </c>
      <c r="D73" s="7"/>
      <c r="E73" s="17" t="s">
        <v>58</v>
      </c>
      <c r="F73" s="2"/>
    </row>
    <row r="74" spans="1:24" x14ac:dyDescent="0.25">
      <c r="A74" s="6" t="s">
        <v>55</v>
      </c>
      <c r="B74" s="18" t="s">
        <v>13</v>
      </c>
      <c r="C74" s="18" t="s">
        <v>11</v>
      </c>
      <c r="D74" s="7">
        <v>104.73</v>
      </c>
      <c r="E74" s="8" t="s">
        <v>34</v>
      </c>
    </row>
    <row r="75" spans="1:24" hidden="1" x14ac:dyDescent="0.25">
      <c r="A75" s="6" t="s">
        <v>219</v>
      </c>
      <c r="B75" s="18">
        <v>10236446481</v>
      </c>
      <c r="C75" s="18" t="s">
        <v>218</v>
      </c>
      <c r="D75" s="7"/>
      <c r="E75" s="17" t="s">
        <v>75</v>
      </c>
    </row>
    <row r="76" spans="1:24" x14ac:dyDescent="0.25">
      <c r="A76" s="9" t="s">
        <v>52</v>
      </c>
      <c r="B76" s="18" t="s">
        <v>30</v>
      </c>
      <c r="C76" s="18" t="s">
        <v>31</v>
      </c>
      <c r="D76" s="7">
        <v>49.78</v>
      </c>
      <c r="E76" s="8" t="s">
        <v>38</v>
      </c>
    </row>
    <row r="77" spans="1:24" hidden="1" x14ac:dyDescent="0.25">
      <c r="A77" s="18" t="s">
        <v>105</v>
      </c>
      <c r="B77" s="18">
        <v>46108893754</v>
      </c>
      <c r="C77" s="18" t="s">
        <v>15</v>
      </c>
      <c r="D77" s="7"/>
      <c r="E77" s="17" t="s">
        <v>35</v>
      </c>
    </row>
    <row r="78" spans="1:24" ht="22.5" hidden="1" x14ac:dyDescent="0.25">
      <c r="A78" s="9" t="s">
        <v>48</v>
      </c>
      <c r="B78" s="18" t="s">
        <v>19</v>
      </c>
      <c r="C78" s="18" t="s">
        <v>1</v>
      </c>
      <c r="D78" s="7"/>
      <c r="E78" s="17" t="s">
        <v>38</v>
      </c>
    </row>
    <row r="79" spans="1:24" ht="22.5" hidden="1" x14ac:dyDescent="0.25">
      <c r="A79" s="9" t="s">
        <v>48</v>
      </c>
      <c r="B79" s="18" t="s">
        <v>19</v>
      </c>
      <c r="C79" s="18" t="s">
        <v>1</v>
      </c>
      <c r="D79" s="7"/>
      <c r="E79" s="8" t="s">
        <v>36</v>
      </c>
    </row>
    <row r="80" spans="1:24" ht="22.5" x14ac:dyDescent="0.25">
      <c r="A80" s="9" t="s">
        <v>48</v>
      </c>
      <c r="B80" s="18" t="s">
        <v>19</v>
      </c>
      <c r="C80" s="18" t="s">
        <v>1</v>
      </c>
      <c r="D80" s="7">
        <f>2270.31+150.48+534.2+1065.72</f>
        <v>4020.71</v>
      </c>
      <c r="E80" s="17" t="s">
        <v>188</v>
      </c>
      <c r="H80" s="23" t="s">
        <v>223</v>
      </c>
      <c r="X80" t="s">
        <v>194</v>
      </c>
    </row>
    <row r="81" spans="1:33" ht="22.5" hidden="1" x14ac:dyDescent="0.25">
      <c r="A81" s="9" t="s">
        <v>48</v>
      </c>
      <c r="B81" s="18" t="s">
        <v>19</v>
      </c>
      <c r="C81" s="18" t="s">
        <v>1</v>
      </c>
      <c r="D81" s="7"/>
      <c r="E81" s="17" t="s">
        <v>94</v>
      </c>
      <c r="I81" s="24" t="s">
        <v>195</v>
      </c>
      <c r="J81" s="24" t="s">
        <v>196</v>
      </c>
      <c r="K81" s="24" t="s">
        <v>197</v>
      </c>
      <c r="L81" s="24" t="s">
        <v>198</v>
      </c>
      <c r="M81" s="24" t="s">
        <v>199</v>
      </c>
      <c r="N81" s="24" t="s">
        <v>200</v>
      </c>
      <c r="O81" s="24" t="s">
        <v>201</v>
      </c>
      <c r="P81" s="25" t="s">
        <v>202</v>
      </c>
      <c r="U81" s="26">
        <v>4111</v>
      </c>
      <c r="V81" s="27">
        <v>34349</v>
      </c>
      <c r="W81" s="28">
        <v>23722</v>
      </c>
      <c r="X81" s="28">
        <v>3213</v>
      </c>
      <c r="Y81" s="28">
        <v>3211</v>
      </c>
      <c r="Z81" s="28">
        <v>3214</v>
      </c>
      <c r="AA81" s="29">
        <v>3299</v>
      </c>
      <c r="AD81" t="s">
        <v>203</v>
      </c>
      <c r="AE81" s="10">
        <v>28.44</v>
      </c>
    </row>
    <row r="82" spans="1:33" hidden="1" x14ac:dyDescent="0.25">
      <c r="A82" s="18" t="s">
        <v>171</v>
      </c>
      <c r="B82" s="18" t="s">
        <v>172</v>
      </c>
      <c r="C82" s="18" t="s">
        <v>15</v>
      </c>
      <c r="D82" s="7"/>
      <c r="E82" s="17" t="s">
        <v>53</v>
      </c>
      <c r="I82" s="24"/>
      <c r="J82" s="24"/>
      <c r="K82" s="24"/>
      <c r="L82" s="24"/>
      <c r="M82" s="24"/>
      <c r="N82" s="24"/>
      <c r="O82" s="24"/>
      <c r="P82" s="25"/>
      <c r="U82" s="32"/>
      <c r="W82" s="44">
        <v>264.29000000000002</v>
      </c>
      <c r="X82" s="44"/>
      <c r="Y82" s="44"/>
      <c r="Z82" s="44"/>
      <c r="AA82" s="46"/>
      <c r="AE82" s="10"/>
    </row>
    <row r="83" spans="1:33" hidden="1" x14ac:dyDescent="0.25">
      <c r="A83" s="18" t="s">
        <v>171</v>
      </c>
      <c r="B83" s="18" t="s">
        <v>172</v>
      </c>
      <c r="C83" s="18" t="s">
        <v>15</v>
      </c>
      <c r="D83" s="7"/>
      <c r="E83" s="17" t="s">
        <v>152</v>
      </c>
      <c r="H83" s="17" t="s">
        <v>41</v>
      </c>
      <c r="I83" s="30">
        <v>110730.5</v>
      </c>
      <c r="J83" s="10"/>
      <c r="K83" s="30">
        <f>762+408+7516.6+133.4</f>
        <v>8820</v>
      </c>
      <c r="L83" s="30">
        <f>1738.65+382.75+127.58+302.68</f>
        <v>2551.66</v>
      </c>
      <c r="M83" s="30">
        <f>1385.14+298.85+99.62+208.71</f>
        <v>1992.3200000000002</v>
      </c>
      <c r="N83" s="10"/>
      <c r="O83" s="10"/>
      <c r="P83" s="31">
        <f>SUM(I83:O83)</f>
        <v>124094.48000000001</v>
      </c>
      <c r="U83" s="32"/>
      <c r="W83" s="33">
        <v>379.72</v>
      </c>
      <c r="X83" s="33"/>
      <c r="Y83">
        <v>60</v>
      </c>
      <c r="Z83" s="33">
        <v>216</v>
      </c>
      <c r="AA83" s="34"/>
      <c r="AD83" t="s">
        <v>204</v>
      </c>
      <c r="AE83" s="10">
        <v>71.69</v>
      </c>
    </row>
    <row r="84" spans="1:33" ht="22.5" hidden="1" x14ac:dyDescent="0.25">
      <c r="A84" s="18" t="s">
        <v>85</v>
      </c>
      <c r="B84" s="18" t="s">
        <v>86</v>
      </c>
      <c r="C84" s="18" t="s">
        <v>15</v>
      </c>
      <c r="D84" s="7"/>
      <c r="E84" s="17" t="s">
        <v>35</v>
      </c>
      <c r="H84" s="35" t="s">
        <v>42</v>
      </c>
      <c r="I84" s="30">
        <v>18270.54</v>
      </c>
      <c r="J84" s="10"/>
      <c r="K84" s="30">
        <v>1455.3</v>
      </c>
      <c r="L84" s="30">
        <v>421.02</v>
      </c>
      <c r="M84" s="30">
        <v>328.73</v>
      </c>
      <c r="N84" s="10"/>
      <c r="O84" s="10"/>
      <c r="P84" s="31">
        <f t="shared" ref="P84:P89" si="0">SUM(I84:O84)</f>
        <v>20475.59</v>
      </c>
      <c r="U84" s="32"/>
      <c r="W84" s="33">
        <v>305.3</v>
      </c>
      <c r="X84" s="33"/>
      <c r="AA84" s="34"/>
      <c r="AD84" t="s">
        <v>205</v>
      </c>
      <c r="AE84" s="10">
        <v>94.86</v>
      </c>
    </row>
    <row r="85" spans="1:33" hidden="1" x14ac:dyDescent="0.25">
      <c r="A85" s="18" t="s">
        <v>82</v>
      </c>
      <c r="B85" s="18" t="s">
        <v>83</v>
      </c>
      <c r="C85" s="18" t="s">
        <v>84</v>
      </c>
      <c r="D85" s="7"/>
      <c r="E85" s="17" t="s">
        <v>35</v>
      </c>
      <c r="H85" s="17" t="s">
        <v>39</v>
      </c>
      <c r="I85" s="10"/>
      <c r="J85" s="30">
        <f>300+12600</f>
        <v>12900</v>
      </c>
      <c r="K85" s="10">
        <v>3900</v>
      </c>
      <c r="L85" s="10">
        <v>300</v>
      </c>
      <c r="M85" s="10">
        <v>300</v>
      </c>
      <c r="N85" s="30">
        <v>650</v>
      </c>
      <c r="O85" s="30">
        <v>63.68</v>
      </c>
      <c r="P85" s="31">
        <f t="shared" si="0"/>
        <v>18113.68</v>
      </c>
      <c r="U85" s="32"/>
      <c r="W85" s="33">
        <v>66.05</v>
      </c>
      <c r="AA85" s="34"/>
      <c r="AB85">
        <v>111210</v>
      </c>
      <c r="AC85">
        <v>54481.21</v>
      </c>
      <c r="AD85" t="s">
        <v>205</v>
      </c>
      <c r="AE85" s="10">
        <v>61.61</v>
      </c>
    </row>
    <row r="86" spans="1:33" x14ac:dyDescent="0.25">
      <c r="A86" s="9" t="s">
        <v>22</v>
      </c>
      <c r="B86" s="18" t="s">
        <v>26</v>
      </c>
      <c r="C86" s="18" t="s">
        <v>15</v>
      </c>
      <c r="D86" s="7">
        <v>5.47</v>
      </c>
      <c r="E86" s="17" t="s">
        <v>57</v>
      </c>
      <c r="H86" s="17"/>
      <c r="I86" s="10"/>
      <c r="J86" s="10"/>
      <c r="K86" s="10"/>
      <c r="L86" s="10"/>
      <c r="M86" s="10"/>
      <c r="N86" s="10"/>
      <c r="O86" s="10"/>
      <c r="P86" s="31">
        <f t="shared" si="0"/>
        <v>0</v>
      </c>
      <c r="U86" s="32"/>
      <c r="W86" s="33">
        <v>12904.66</v>
      </c>
      <c r="AA86" s="34"/>
      <c r="AC86">
        <f>AC85+I90</f>
        <v>188166.54</v>
      </c>
      <c r="AE86" s="10"/>
    </row>
    <row r="87" spans="1:33" ht="22.5" x14ac:dyDescent="0.25">
      <c r="A87" s="9" t="s">
        <v>22</v>
      </c>
      <c r="B87" s="18" t="s">
        <v>26</v>
      </c>
      <c r="C87" s="18" t="s">
        <v>15</v>
      </c>
      <c r="D87" s="7">
        <v>36.979999999999997</v>
      </c>
      <c r="E87" s="17" t="s">
        <v>121</v>
      </c>
      <c r="H87" s="35" t="s">
        <v>40</v>
      </c>
      <c r="I87" s="30">
        <v>4490.29</v>
      </c>
      <c r="J87" s="10"/>
      <c r="K87" s="30">
        <v>1176.42</v>
      </c>
      <c r="L87" s="30">
        <v>106.72</v>
      </c>
      <c r="M87" s="30">
        <v>105.38</v>
      </c>
      <c r="N87" s="10"/>
      <c r="O87" s="10"/>
      <c r="P87" s="31">
        <f t="shared" si="0"/>
        <v>5878.81</v>
      </c>
      <c r="U87" s="32"/>
      <c r="W87" s="33"/>
      <c r="AA87" s="34"/>
      <c r="AB87" t="s">
        <v>206</v>
      </c>
      <c r="AC87" s="36">
        <v>17857.36</v>
      </c>
      <c r="AE87" s="37"/>
    </row>
    <row r="88" spans="1:33" x14ac:dyDescent="0.25">
      <c r="A88" s="9" t="s">
        <v>22</v>
      </c>
      <c r="B88" s="18" t="s">
        <v>26</v>
      </c>
      <c r="C88" s="18" t="s">
        <v>15</v>
      </c>
      <c r="D88" s="7">
        <v>129.79</v>
      </c>
      <c r="E88" s="8" t="s">
        <v>33</v>
      </c>
      <c r="H88" s="35"/>
      <c r="I88" s="10"/>
      <c r="J88" s="10"/>
      <c r="K88" s="10"/>
      <c r="L88" s="10"/>
      <c r="M88" s="10"/>
      <c r="N88" s="10"/>
      <c r="O88" s="10"/>
      <c r="P88" s="31">
        <f t="shared" si="0"/>
        <v>0</v>
      </c>
      <c r="U88" s="32"/>
      <c r="W88" s="33"/>
      <c r="AA88" s="34"/>
      <c r="AB88" t="s">
        <v>207</v>
      </c>
      <c r="AC88" s="36">
        <f>+P90</f>
        <v>168756.56</v>
      </c>
      <c r="AE88" s="10"/>
    </row>
    <row r="89" spans="1:33" hidden="1" x14ac:dyDescent="0.25">
      <c r="A89" s="9" t="s">
        <v>47</v>
      </c>
      <c r="B89" s="18" t="s">
        <v>17</v>
      </c>
      <c r="C89" s="18" t="s">
        <v>15</v>
      </c>
      <c r="D89" s="7"/>
      <c r="E89" s="8" t="s">
        <v>32</v>
      </c>
      <c r="H89" s="17" t="s">
        <v>43</v>
      </c>
      <c r="I89" s="30">
        <v>194</v>
      </c>
      <c r="J89" s="10"/>
      <c r="K89" s="10"/>
      <c r="L89" s="10"/>
      <c r="M89" s="10"/>
      <c r="N89" s="10"/>
      <c r="O89" s="10"/>
      <c r="P89" s="31">
        <f t="shared" si="0"/>
        <v>194</v>
      </c>
      <c r="U89" s="32"/>
      <c r="W89" s="33"/>
      <c r="AA89" s="34"/>
      <c r="AB89" t="s">
        <v>208</v>
      </c>
      <c r="AC89" s="36">
        <f>+AB99</f>
        <v>14196.02</v>
      </c>
      <c r="AE89" s="10"/>
    </row>
    <row r="90" spans="1:33" hidden="1" x14ac:dyDescent="0.25">
      <c r="A90" s="6" t="s">
        <v>76</v>
      </c>
      <c r="B90" s="18">
        <v>47329019258</v>
      </c>
      <c r="C90" s="18" t="s">
        <v>77</v>
      </c>
      <c r="D90" s="7"/>
      <c r="E90" s="17" t="s">
        <v>75</v>
      </c>
      <c r="H90" s="10" t="s">
        <v>54</v>
      </c>
      <c r="I90" s="10">
        <f t="shared" ref="I90:K90" si="1">SUM(I83:I89)</f>
        <v>133685.33000000002</v>
      </c>
      <c r="J90" s="10">
        <f t="shared" si="1"/>
        <v>12900</v>
      </c>
      <c r="K90" s="10">
        <f t="shared" si="1"/>
        <v>15351.72</v>
      </c>
      <c r="L90" s="10">
        <f>SUM(L83:L89)</f>
        <v>3379.3999999999996</v>
      </c>
      <c r="M90" s="10">
        <f>SUM(M83:M89)</f>
        <v>2726.4300000000003</v>
      </c>
      <c r="N90" s="10">
        <f>SUM(N83:N89)</f>
        <v>650</v>
      </c>
      <c r="O90" s="10">
        <f>SUM(O83:O89)</f>
        <v>63.68</v>
      </c>
      <c r="P90" s="31">
        <f>SUM(I90:O90)</f>
        <v>168756.56</v>
      </c>
      <c r="Q90">
        <f>SUM(P83:P89)</f>
        <v>168756.56</v>
      </c>
      <c r="U90" s="32"/>
      <c r="W90" s="33"/>
      <c r="AA90" s="34"/>
      <c r="AE90" s="10"/>
    </row>
    <row r="91" spans="1:33" x14ac:dyDescent="0.25">
      <c r="A91" s="9" t="s">
        <v>44</v>
      </c>
      <c r="B91" s="18">
        <v>84210581427</v>
      </c>
      <c r="C91" s="18" t="s">
        <v>12</v>
      </c>
      <c r="D91" s="7">
        <f>120.3+27.16+28.79+22.23</f>
        <v>198.48</v>
      </c>
      <c r="E91" s="8" t="s">
        <v>35</v>
      </c>
      <c r="H91" t="s">
        <v>209</v>
      </c>
      <c r="I91">
        <f>133491.33+194</f>
        <v>133685.32999999999</v>
      </c>
      <c r="J91">
        <v>12900</v>
      </c>
      <c r="K91">
        <v>11451.72</v>
      </c>
      <c r="L91">
        <v>3079.4</v>
      </c>
      <c r="M91">
        <v>2426.4299999999998</v>
      </c>
      <c r="N91">
        <v>650</v>
      </c>
      <c r="O91">
        <v>63.68</v>
      </c>
      <c r="P91">
        <f>SUM(I91:O91)</f>
        <v>164256.55999999997</v>
      </c>
      <c r="U91" s="32"/>
      <c r="AA91" s="34"/>
      <c r="AC91" s="38">
        <f>+AC87+AC88+AC89</f>
        <v>200809.93999999997</v>
      </c>
      <c r="AE91" s="10"/>
      <c r="AG91" s="2"/>
    </row>
    <row r="92" spans="1:33" ht="14.25" hidden="1" customHeight="1" x14ac:dyDescent="0.25">
      <c r="A92" s="9" t="s">
        <v>44</v>
      </c>
      <c r="B92" s="18">
        <v>84210581427</v>
      </c>
      <c r="C92" s="18" t="s">
        <v>12</v>
      </c>
      <c r="D92" s="7"/>
      <c r="E92" s="17" t="s">
        <v>56</v>
      </c>
      <c r="I92" s="2">
        <f t="shared" ref="I92:P92" si="2">+I91-I90</f>
        <v>0</v>
      </c>
      <c r="J92" s="2">
        <f t="shared" si="2"/>
        <v>0</v>
      </c>
      <c r="K92" s="2">
        <f t="shared" si="2"/>
        <v>-3900</v>
      </c>
      <c r="L92" s="2">
        <f t="shared" si="2"/>
        <v>-299.99999999999955</v>
      </c>
      <c r="M92" s="2">
        <f t="shared" si="2"/>
        <v>-300.00000000000045</v>
      </c>
      <c r="N92" s="2">
        <f t="shared" si="2"/>
        <v>0</v>
      </c>
      <c r="O92" s="2">
        <f t="shared" si="2"/>
        <v>0</v>
      </c>
      <c r="P92" s="39">
        <f t="shared" si="2"/>
        <v>-4500.0000000000291</v>
      </c>
      <c r="U92" s="32"/>
      <c r="AA92" s="34"/>
      <c r="AC92" s="2">
        <f>+AC91-D123</f>
        <v>0</v>
      </c>
      <c r="AE92" s="10"/>
    </row>
    <row r="93" spans="1:33" hidden="1" x14ac:dyDescent="0.25">
      <c r="A93" s="9" t="s">
        <v>44</v>
      </c>
      <c r="B93" s="18">
        <v>84210581427</v>
      </c>
      <c r="C93" s="18" t="s">
        <v>12</v>
      </c>
      <c r="D93" s="7"/>
      <c r="E93" s="17" t="s">
        <v>57</v>
      </c>
      <c r="U93" s="32"/>
      <c r="AA93" s="34"/>
      <c r="AC93" s="2"/>
      <c r="AE93" s="40">
        <f>SUM(AE81:AE88)</f>
        <v>256.60000000000002</v>
      </c>
    </row>
    <row r="94" spans="1:33" hidden="1" x14ac:dyDescent="0.25">
      <c r="A94" s="9" t="s">
        <v>44</v>
      </c>
      <c r="B94" s="18">
        <v>84210581427</v>
      </c>
      <c r="C94" s="18" t="s">
        <v>12</v>
      </c>
      <c r="D94" s="7"/>
      <c r="E94" s="17" t="s">
        <v>151</v>
      </c>
      <c r="U94" s="32"/>
      <c r="AA94" s="34"/>
      <c r="AC94" s="2"/>
      <c r="AE94" s="2">
        <f>+AE93-AC92</f>
        <v>256.60000000000002</v>
      </c>
    </row>
    <row r="95" spans="1:33" hidden="1" x14ac:dyDescent="0.25">
      <c r="A95" s="9" t="s">
        <v>44</v>
      </c>
      <c r="B95" s="18">
        <v>84210581427</v>
      </c>
      <c r="C95" s="18" t="s">
        <v>12</v>
      </c>
      <c r="D95" s="7"/>
      <c r="E95" s="17" t="s">
        <v>94</v>
      </c>
      <c r="U95" s="32"/>
      <c r="AA95" s="34"/>
      <c r="AC95" s="2"/>
      <c r="AE95" s="2"/>
    </row>
    <row r="96" spans="1:33" hidden="1" x14ac:dyDescent="0.25">
      <c r="A96" s="18" t="s">
        <v>98</v>
      </c>
      <c r="B96" s="18" t="s">
        <v>99</v>
      </c>
      <c r="C96" s="18" t="s">
        <v>100</v>
      </c>
      <c r="D96" s="7"/>
      <c r="E96" s="17" t="s">
        <v>101</v>
      </c>
      <c r="U96" s="32"/>
      <c r="AA96" s="34"/>
      <c r="AC96" s="2"/>
    </row>
    <row r="97" spans="1:31" x14ac:dyDescent="0.25">
      <c r="A97" s="18" t="s">
        <v>167</v>
      </c>
      <c r="B97" s="18">
        <v>56575768790</v>
      </c>
      <c r="C97" s="18" t="s">
        <v>15</v>
      </c>
      <c r="D97" s="7">
        <v>71.38</v>
      </c>
      <c r="E97" s="17" t="s">
        <v>32</v>
      </c>
      <c r="U97" s="32"/>
      <c r="AA97" s="34"/>
      <c r="AC97" s="2"/>
    </row>
    <row r="98" spans="1:31" hidden="1" x14ac:dyDescent="0.25">
      <c r="A98" s="18" t="s">
        <v>129</v>
      </c>
      <c r="B98" s="18" t="s">
        <v>130</v>
      </c>
      <c r="C98" s="18" t="s">
        <v>12</v>
      </c>
      <c r="D98" s="7"/>
      <c r="E98" s="17" t="s">
        <v>75</v>
      </c>
      <c r="U98" s="32"/>
      <c r="AA98" s="34"/>
      <c r="AC98" s="2"/>
      <c r="AE98" s="2"/>
    </row>
    <row r="99" spans="1:31" ht="15.75" hidden="1" thickBot="1" x14ac:dyDescent="0.3">
      <c r="A99" s="18" t="s">
        <v>132</v>
      </c>
      <c r="B99" s="18" t="s">
        <v>133</v>
      </c>
      <c r="C99" s="18" t="s">
        <v>134</v>
      </c>
      <c r="D99" s="7"/>
      <c r="E99" s="17" t="s">
        <v>104</v>
      </c>
      <c r="T99" s="41" t="s">
        <v>210</v>
      </c>
      <c r="U99" s="42">
        <f>SUM(U83:U98)</f>
        <v>0</v>
      </c>
      <c r="V99" s="43">
        <f>SUM(V83:V98)</f>
        <v>0</v>
      </c>
      <c r="W99" s="43">
        <f>SUM(W82:W98)</f>
        <v>13920.02</v>
      </c>
      <c r="X99" s="43">
        <f t="shared" ref="X99:AA99" si="3">SUM(X83:X98)</f>
        <v>0</v>
      </c>
      <c r="Y99" s="43">
        <f t="shared" si="3"/>
        <v>60</v>
      </c>
      <c r="Z99" s="43">
        <f t="shared" si="3"/>
        <v>216</v>
      </c>
      <c r="AA99" s="43">
        <f t="shared" si="3"/>
        <v>0</v>
      </c>
      <c r="AB99" s="44">
        <f>SUM(U99:AA99)</f>
        <v>14196.02</v>
      </c>
    </row>
    <row r="100" spans="1:31" x14ac:dyDescent="0.25">
      <c r="A100" s="18" t="s">
        <v>157</v>
      </c>
      <c r="B100" s="18">
        <v>14434575973</v>
      </c>
      <c r="C100" s="18" t="s">
        <v>1</v>
      </c>
      <c r="D100" s="7">
        <v>175</v>
      </c>
      <c r="E100" s="17" t="s">
        <v>104</v>
      </c>
      <c r="I100" s="2"/>
      <c r="J100" s="2"/>
      <c r="K100" s="2"/>
      <c r="L100" s="2"/>
      <c r="M100" s="2"/>
      <c r="N100" s="2"/>
      <c r="O100" s="2"/>
      <c r="P100" s="39"/>
      <c r="U100" s="32"/>
      <c r="AA100" s="34"/>
      <c r="AE100" s="2"/>
    </row>
    <row r="101" spans="1:31" ht="15.75" hidden="1" thickBot="1" x14ac:dyDescent="0.3">
      <c r="A101" s="18" t="s">
        <v>146</v>
      </c>
      <c r="B101" s="18" t="s">
        <v>147</v>
      </c>
      <c r="C101" s="18" t="s">
        <v>28</v>
      </c>
      <c r="D101" s="7"/>
      <c r="E101" s="17" t="s">
        <v>148</v>
      </c>
      <c r="I101" s="2"/>
      <c r="J101" s="2"/>
      <c r="K101" s="2"/>
      <c r="L101" s="2"/>
      <c r="M101" s="2"/>
      <c r="N101" s="2"/>
      <c r="O101" s="2"/>
      <c r="P101" s="39"/>
      <c r="U101" s="45"/>
      <c r="AA101" s="34"/>
    </row>
    <row r="102" spans="1:31" hidden="1" x14ac:dyDescent="0.25">
      <c r="A102" s="18" t="s">
        <v>220</v>
      </c>
      <c r="B102" s="18">
        <v>69262261098</v>
      </c>
      <c r="C102" s="18" t="s">
        <v>15</v>
      </c>
      <c r="D102" s="7"/>
      <c r="E102" s="17" t="s">
        <v>75</v>
      </c>
      <c r="I102" s="2"/>
      <c r="J102" s="2"/>
      <c r="K102" s="2"/>
      <c r="L102" s="2"/>
      <c r="M102" s="2"/>
      <c r="N102" s="2"/>
      <c r="O102" s="2"/>
      <c r="P102" s="39"/>
    </row>
    <row r="103" spans="1:31" hidden="1" x14ac:dyDescent="0.25">
      <c r="A103" s="21" t="s">
        <v>211</v>
      </c>
      <c r="B103" s="21" t="s">
        <v>212</v>
      </c>
      <c r="C103" s="21" t="s">
        <v>15</v>
      </c>
      <c r="D103" s="7"/>
      <c r="E103" s="21" t="s">
        <v>104</v>
      </c>
      <c r="I103" s="2"/>
      <c r="J103" s="2"/>
      <c r="K103" s="2"/>
      <c r="L103" s="2"/>
      <c r="M103" s="2"/>
      <c r="N103" s="2"/>
      <c r="O103" s="2"/>
      <c r="P103" s="39"/>
    </row>
    <row r="104" spans="1:31" hidden="1" x14ac:dyDescent="0.25">
      <c r="A104" s="18" t="s">
        <v>180</v>
      </c>
      <c r="B104" s="18">
        <v>66288152106</v>
      </c>
      <c r="C104" s="18" t="s">
        <v>181</v>
      </c>
      <c r="D104" s="7"/>
      <c r="E104" s="17" t="s">
        <v>33</v>
      </c>
    </row>
    <row r="105" spans="1:31" x14ac:dyDescent="0.25">
      <c r="A105" s="18" t="s">
        <v>61</v>
      </c>
      <c r="B105" s="18" t="s">
        <v>62</v>
      </c>
      <c r="C105" s="18" t="s">
        <v>63</v>
      </c>
      <c r="D105" s="7">
        <v>7.29</v>
      </c>
      <c r="E105" s="17" t="s">
        <v>56</v>
      </c>
    </row>
    <row r="106" spans="1:31" hidden="1" x14ac:dyDescent="0.25">
      <c r="A106" s="18" t="s">
        <v>217</v>
      </c>
      <c r="B106" s="18">
        <v>14639941529</v>
      </c>
      <c r="C106" s="18" t="s">
        <v>218</v>
      </c>
      <c r="D106" s="7"/>
      <c r="E106" s="17" t="s">
        <v>75</v>
      </c>
    </row>
    <row r="107" spans="1:31" hidden="1" x14ac:dyDescent="0.25">
      <c r="A107" s="18" t="s">
        <v>102</v>
      </c>
      <c r="B107" s="18" t="s">
        <v>103</v>
      </c>
      <c r="C107" s="18" t="s">
        <v>12</v>
      </c>
      <c r="D107" s="7"/>
      <c r="E107" s="17" t="s">
        <v>104</v>
      </c>
    </row>
    <row r="108" spans="1:31" x14ac:dyDescent="0.25">
      <c r="A108" s="9" t="s">
        <v>49</v>
      </c>
      <c r="B108" s="18" t="s">
        <v>25</v>
      </c>
      <c r="C108" s="18" t="s">
        <v>12</v>
      </c>
      <c r="D108" s="7">
        <v>174.1</v>
      </c>
      <c r="E108" s="8" t="s">
        <v>38</v>
      </c>
    </row>
    <row r="109" spans="1:31" x14ac:dyDescent="0.25">
      <c r="A109" s="21" t="s">
        <v>224</v>
      </c>
      <c r="B109" s="21" t="s">
        <v>225</v>
      </c>
      <c r="C109" s="21" t="s">
        <v>1</v>
      </c>
      <c r="D109" s="7">
        <v>8165</v>
      </c>
      <c r="E109" s="17" t="s">
        <v>104</v>
      </c>
    </row>
    <row r="110" spans="1:31" hidden="1" x14ac:dyDescent="0.25">
      <c r="A110" s="18" t="s">
        <v>68</v>
      </c>
      <c r="B110" s="18" t="s">
        <v>69</v>
      </c>
      <c r="C110" s="18" t="s">
        <v>70</v>
      </c>
      <c r="D110" s="7"/>
      <c r="E110" s="17" t="s">
        <v>35</v>
      </c>
    </row>
    <row r="111" spans="1:31" x14ac:dyDescent="0.25">
      <c r="A111" s="18"/>
      <c r="B111" s="18"/>
      <c r="C111" s="18"/>
      <c r="D111" s="7">
        <v>60</v>
      </c>
      <c r="E111" s="17" t="s">
        <v>58</v>
      </c>
    </row>
    <row r="112" spans="1:31" hidden="1" x14ac:dyDescent="0.25">
      <c r="A112" s="10"/>
      <c r="B112" s="10"/>
      <c r="C112" s="10"/>
      <c r="D112" s="7"/>
      <c r="E112" s="17" t="s">
        <v>90</v>
      </c>
    </row>
    <row r="113" spans="1:8" x14ac:dyDescent="0.25">
      <c r="A113" s="6"/>
      <c r="B113" s="18"/>
      <c r="C113" s="18"/>
      <c r="D113" s="7">
        <v>216</v>
      </c>
      <c r="E113" s="17" t="s">
        <v>66</v>
      </c>
    </row>
    <row r="114" spans="1:8" hidden="1" x14ac:dyDescent="0.25">
      <c r="A114" s="6"/>
      <c r="B114" s="18"/>
      <c r="C114" s="18"/>
      <c r="D114" s="7"/>
      <c r="E114" s="17" t="s">
        <v>177</v>
      </c>
    </row>
    <row r="115" spans="1:8" x14ac:dyDescent="0.25">
      <c r="A115" s="10"/>
      <c r="B115" s="10"/>
      <c r="C115" s="10"/>
      <c r="D115" s="7">
        <v>124094.48</v>
      </c>
      <c r="E115" s="8" t="s">
        <v>41</v>
      </c>
    </row>
    <row r="116" spans="1:8" x14ac:dyDescent="0.25">
      <c r="A116" s="10"/>
      <c r="B116" s="10"/>
      <c r="C116" s="10"/>
      <c r="D116" s="7">
        <v>20475.59</v>
      </c>
      <c r="E116" s="8" t="s">
        <v>42</v>
      </c>
      <c r="F116" s="4"/>
    </row>
    <row r="117" spans="1:8" x14ac:dyDescent="0.25">
      <c r="A117" s="10"/>
      <c r="B117" s="10"/>
      <c r="C117" s="10"/>
      <c r="D117" s="7">
        <v>18113.68</v>
      </c>
      <c r="E117" s="8" t="s">
        <v>39</v>
      </c>
      <c r="F117" s="4"/>
    </row>
    <row r="118" spans="1:8" x14ac:dyDescent="0.25">
      <c r="A118" s="10"/>
      <c r="B118" s="10"/>
      <c r="C118" s="10"/>
      <c r="D118" s="7">
        <v>5878.81</v>
      </c>
      <c r="E118" s="8" t="s">
        <v>40</v>
      </c>
      <c r="F118" s="4"/>
    </row>
    <row r="119" spans="1:8" x14ac:dyDescent="0.25">
      <c r="A119" s="11"/>
      <c r="B119" s="11"/>
      <c r="C119" s="11"/>
      <c r="D119" s="7">
        <v>194</v>
      </c>
      <c r="E119" s="12" t="s">
        <v>43</v>
      </c>
      <c r="F119" s="4"/>
    </row>
    <row r="120" spans="1:8" hidden="1" x14ac:dyDescent="0.25">
      <c r="A120" s="11"/>
      <c r="B120" s="11"/>
      <c r="C120" s="11"/>
      <c r="D120" s="7"/>
      <c r="E120" s="20" t="s">
        <v>185</v>
      </c>
      <c r="F120" s="4"/>
    </row>
    <row r="121" spans="1:8" x14ac:dyDescent="0.25">
      <c r="A121" s="10"/>
      <c r="B121" s="10"/>
      <c r="C121" s="10"/>
      <c r="D121" s="7">
        <v>13920.02</v>
      </c>
      <c r="E121" s="8" t="s">
        <v>53</v>
      </c>
      <c r="F121" s="4"/>
      <c r="H121" s="2"/>
    </row>
    <row r="122" spans="1:8" ht="15.75" thickBot="1" x14ac:dyDescent="0.3">
      <c r="A122" s="11"/>
      <c r="B122" s="11"/>
      <c r="C122" s="11"/>
      <c r="D122" s="22"/>
      <c r="E122" s="20" t="s">
        <v>101</v>
      </c>
      <c r="F122" s="4"/>
      <c r="H122" s="2"/>
    </row>
    <row r="123" spans="1:8" ht="15.75" thickBot="1" x14ac:dyDescent="0.3">
      <c r="A123" s="13"/>
      <c r="B123" s="14"/>
      <c r="C123" s="14" t="s">
        <v>54</v>
      </c>
      <c r="D123" s="15">
        <f>SUM(D9:D122)</f>
        <v>200809.93999999997</v>
      </c>
      <c r="E123" s="16"/>
    </row>
    <row r="124" spans="1:8" x14ac:dyDescent="0.25">
      <c r="D124" s="2"/>
      <c r="F124" s="2"/>
    </row>
    <row r="125" spans="1:8" x14ac:dyDescent="0.25">
      <c r="D125" s="2"/>
      <c r="E125" s="19"/>
    </row>
    <row r="126" spans="1:8" x14ac:dyDescent="0.25">
      <c r="D126" s="2"/>
      <c r="F126" s="2"/>
    </row>
    <row r="128" spans="1:8" ht="15" customHeight="1" x14ac:dyDescent="0.25"/>
    <row r="130" ht="15" customHeight="1" x14ac:dyDescent="0.25"/>
    <row r="132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  <row r="144" ht="15" customHeight="1" x14ac:dyDescent="0.25"/>
    <row r="146" ht="15" customHeight="1" x14ac:dyDescent="0.25"/>
    <row r="148" ht="15" customHeight="1" x14ac:dyDescent="0.25"/>
    <row r="150" ht="15" customHeight="1" x14ac:dyDescent="0.25"/>
    <row r="152" ht="15" customHeight="1" x14ac:dyDescent="0.25"/>
    <row r="154" ht="15" customHeight="1" x14ac:dyDescent="0.25"/>
    <row r="156" ht="15" customHeight="1" x14ac:dyDescent="0.25"/>
    <row r="158" ht="15" customHeight="1" x14ac:dyDescent="0.25"/>
    <row r="160" ht="15" customHeight="1" x14ac:dyDescent="0.25"/>
    <row r="162" ht="15" customHeight="1" x14ac:dyDescent="0.25"/>
    <row r="163" ht="15" customHeight="1" x14ac:dyDescent="0.25"/>
    <row r="165" ht="15" customHeight="1" x14ac:dyDescent="0.25"/>
    <row r="167" ht="15" customHeight="1" x14ac:dyDescent="0.25"/>
    <row r="169" ht="15" customHeight="1" x14ac:dyDescent="0.25"/>
    <row r="171" ht="15" customHeight="1" x14ac:dyDescent="0.25"/>
    <row r="173" ht="15" customHeight="1" x14ac:dyDescent="0.25"/>
    <row r="175" ht="15" customHeight="1" x14ac:dyDescent="0.25"/>
    <row r="176" ht="15" customHeight="1" x14ac:dyDescent="0.25"/>
    <row r="178" ht="15" customHeight="1" x14ac:dyDescent="0.25"/>
    <row r="180" ht="15" customHeight="1" x14ac:dyDescent="0.25"/>
    <row r="182" ht="15" customHeight="1" x14ac:dyDescent="0.25"/>
    <row r="184" ht="15" customHeight="1" x14ac:dyDescent="0.25"/>
    <row r="186" ht="15" customHeight="1" x14ac:dyDescent="0.25"/>
    <row r="187" ht="15" customHeight="1" x14ac:dyDescent="0.25"/>
    <row r="189" ht="15" customHeight="1" x14ac:dyDescent="0.25"/>
    <row r="191" ht="15" customHeight="1" x14ac:dyDescent="0.25"/>
    <row r="193" ht="15" customHeight="1" x14ac:dyDescent="0.25"/>
    <row r="195" ht="15" customHeight="1" x14ac:dyDescent="0.25"/>
    <row r="197" ht="15" customHeight="1" x14ac:dyDescent="0.25"/>
    <row r="199" ht="15" customHeight="1" x14ac:dyDescent="0.25"/>
    <row r="201" ht="15" customHeight="1" x14ac:dyDescent="0.25"/>
    <row r="203" ht="15" customHeight="1" x14ac:dyDescent="0.25"/>
    <row r="205" ht="15" customHeight="1" x14ac:dyDescent="0.25"/>
    <row r="207" ht="15" customHeight="1" x14ac:dyDescent="0.25"/>
    <row r="209" ht="15" customHeight="1" x14ac:dyDescent="0.25"/>
    <row r="211" ht="15" customHeight="1" x14ac:dyDescent="0.25"/>
    <row r="213" ht="15" customHeight="1" x14ac:dyDescent="0.25"/>
    <row r="215" ht="15" customHeight="1" x14ac:dyDescent="0.25"/>
    <row r="217" ht="15" customHeight="1" x14ac:dyDescent="0.25"/>
    <row r="219" ht="15" customHeight="1" x14ac:dyDescent="0.25"/>
    <row r="221" ht="15" customHeight="1" x14ac:dyDescent="0.25"/>
    <row r="223" ht="15" customHeight="1" x14ac:dyDescent="0.25"/>
    <row r="225" ht="15" customHeight="1" x14ac:dyDescent="0.25"/>
    <row r="227" ht="15" customHeight="1" x14ac:dyDescent="0.25"/>
    <row r="229" ht="15" customHeight="1" x14ac:dyDescent="0.25"/>
    <row r="231" ht="15" customHeight="1" x14ac:dyDescent="0.25"/>
    <row r="233" ht="15" customHeight="1" x14ac:dyDescent="0.25"/>
    <row r="237" ht="15" customHeight="1" x14ac:dyDescent="0.25"/>
    <row r="239" ht="15" customHeight="1" x14ac:dyDescent="0.25"/>
    <row r="241" ht="15" customHeight="1" x14ac:dyDescent="0.25"/>
    <row r="243" ht="15" customHeight="1" x14ac:dyDescent="0.25"/>
  </sheetData>
  <autoFilter ref="A8:E121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21">
      <sortCondition ref="A8:A121"/>
    </sortState>
  </autoFilter>
  <mergeCells count="1">
    <mergeCell ref="A6:E6"/>
  </mergeCells>
  <conditionalFormatting sqref="I92:O92 I100:O103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equal">
      <formula>0</formula>
    </cfRule>
  </conditionalFormatting>
  <conditionalFormatting sqref="AE9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2025-07-15T11:13:41Z</cp:lastPrinted>
  <dcterms:created xsi:type="dcterms:W3CDTF">2024-02-15T08:31:21Z</dcterms:created>
  <dcterms:modified xsi:type="dcterms:W3CDTF">2025-07-15T11:18:46Z</dcterms:modified>
</cp:coreProperties>
</file>